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15180" windowHeight="9345" activeTab="3"/>
  </bookViews>
  <sheets>
    <sheet name="Output Basiszahlen" sheetId="1" r:id="rId1"/>
    <sheet name="Output Kennzahlen" sheetId="2" r:id="rId2"/>
    <sheet name="Input Basiszahlen" sheetId="3" r:id="rId3"/>
    <sheet name="Jahresbilanz Out-In-Vergleich" sheetId="4" r:id="rId4"/>
  </sheets>
  <definedNames>
    <definedName name="_xlnm.Print_Titles" localSheetId="0">'Output Basiszahlen'!$3:$3</definedName>
    <definedName name="Z_6A776BF6_D11E_4DCB_926C_7B69F0C4BB51_.wvu.PrintTitles" localSheetId="0" hidden="1">'Output Basiszahlen'!$3:$3</definedName>
    <definedName name="Z_A168E18B_2203_4353_AA88_218C269A8310_.wvu.PrintTitles" localSheetId="0" hidden="1">'Output Basiszahlen'!$3:$3</definedName>
  </definedNames>
  <calcPr calcId="125725"/>
  <customWorkbookViews>
    <customWorkbookView name="kistenich - Persönliche Ansicht" guid="{A168E18B-2203-4353-AA88-218C269A8310}" mergeInterval="0" personalView="1" maximized="1" windowWidth="1276" windowHeight="635" activeSheetId="1"/>
    <customWorkbookView name="Haberditzl - Persönliche Ansicht" guid="{6A776BF6-D11E-4DCB-926C-7B69F0C4BB51}" mergeInterval="0" personalView="1" maximized="1" xWindow="1" yWindow="1" windowWidth="1276" windowHeight="806" activeSheetId="1"/>
  </customWorkbookViews>
</workbook>
</file>

<file path=xl/calcChain.xml><?xml version="1.0" encoding="utf-8"?>
<calcChain xmlns="http://schemas.openxmlformats.org/spreadsheetml/2006/main">
  <c r="C17" i="4"/>
  <c r="E17" s="1"/>
  <c r="C16"/>
  <c r="E16" s="1"/>
  <c r="C15"/>
  <c r="E15" s="1"/>
  <c r="C14"/>
  <c r="E14" s="1"/>
  <c r="C13"/>
  <c r="E13" s="1"/>
  <c r="C12"/>
  <c r="E12" s="1"/>
  <c r="C11"/>
  <c r="E11" s="1"/>
  <c r="C10"/>
  <c r="E10" s="1"/>
  <c r="C9"/>
  <c r="E9" s="1"/>
  <c r="C8"/>
  <c r="E8" s="1"/>
  <c r="C7"/>
  <c r="E7" s="1"/>
  <c r="C6"/>
  <c r="E6" s="1"/>
  <c r="C5"/>
  <c r="E5" s="1"/>
  <c r="D8" i="2"/>
  <c r="D16"/>
  <c r="D39"/>
  <c r="G39" s="1"/>
  <c r="H39" s="1"/>
  <c r="D38"/>
  <c r="G38" s="1"/>
  <c r="H38" s="1"/>
  <c r="K7" i="3"/>
  <c r="K8"/>
  <c r="P7"/>
  <c r="Q7"/>
  <c r="P8"/>
  <c r="Q8"/>
  <c r="B5" i="4" s="1"/>
  <c r="K9" i="3"/>
  <c r="Q9" s="1"/>
  <c r="P9"/>
  <c r="K10"/>
  <c r="P10"/>
  <c r="Q10"/>
  <c r="B7" i="4" s="1"/>
  <c r="K11" i="3"/>
  <c r="P11"/>
  <c r="Q11" s="1"/>
  <c r="K20"/>
  <c r="Q20" s="1"/>
  <c r="B17" i="4" s="1"/>
  <c r="P20" i="3"/>
  <c r="K21"/>
  <c r="Q21" s="1"/>
  <c r="P21"/>
  <c r="N25"/>
  <c r="O25"/>
  <c r="M25"/>
  <c r="L25"/>
  <c r="H25"/>
  <c r="I25"/>
  <c r="J25"/>
  <c r="K25"/>
  <c r="G25"/>
  <c r="D25"/>
  <c r="E25"/>
  <c r="F25"/>
  <c r="C25"/>
  <c r="K12"/>
  <c r="P12"/>
  <c r="Q12"/>
  <c r="B9" i="4" s="1"/>
  <c r="K13" i="3"/>
  <c r="Q13" s="1"/>
  <c r="B10" i="4" s="1"/>
  <c r="P13" i="3"/>
  <c r="K14"/>
  <c r="P14"/>
  <c r="Q14" s="1"/>
  <c r="B11" i="4" s="1"/>
  <c r="K15" i="3"/>
  <c r="P15"/>
  <c r="Q15" s="1"/>
  <c r="B12" i="4" s="1"/>
  <c r="K16" i="3"/>
  <c r="P16"/>
  <c r="Q16" s="1"/>
  <c r="B13" i="4" s="1"/>
  <c r="K17" i="3"/>
  <c r="Q17"/>
  <c r="B14" i="4" s="1"/>
  <c r="P17" i="3"/>
  <c r="K18"/>
  <c r="Q18" s="1"/>
  <c r="B15" i="4" s="1"/>
  <c r="P18" i="3"/>
  <c r="K19"/>
  <c r="P19"/>
  <c r="Q19"/>
  <c r="B16" i="4" s="1"/>
  <c r="K22" i="3"/>
  <c r="P22"/>
  <c r="Q22"/>
  <c r="K23"/>
  <c r="Q23"/>
  <c r="P23"/>
  <c r="K24"/>
  <c r="Q24" s="1"/>
  <c r="P24"/>
  <c r="D5" i="2"/>
  <c r="G5"/>
  <c r="H5" s="1"/>
  <c r="D6"/>
  <c r="G6" s="1"/>
  <c r="H6" s="1"/>
  <c r="D7"/>
  <c r="G7" s="1"/>
  <c r="H7" s="1"/>
  <c r="D10"/>
  <c r="G10" s="1"/>
  <c r="H10" s="1"/>
  <c r="D12"/>
  <c r="G12"/>
  <c r="H12" s="1"/>
  <c r="D13"/>
  <c r="G13" s="1"/>
  <c r="H13" s="1"/>
  <c r="D15"/>
  <c r="G15" s="1"/>
  <c r="H15" s="1"/>
  <c r="D17"/>
  <c r="G17" s="1"/>
  <c r="H17" s="1"/>
  <c r="D19"/>
  <c r="G19"/>
  <c r="H19" s="1"/>
  <c r="D21"/>
  <c r="G21" s="1"/>
  <c r="H21" s="1"/>
  <c r="D23"/>
  <c r="G23" s="1"/>
  <c r="H23" s="1"/>
  <c r="D25"/>
  <c r="G25" s="1"/>
  <c r="H25" s="1"/>
  <c r="D27"/>
  <c r="G27"/>
  <c r="H27" s="1"/>
  <c r="D29"/>
  <c r="G29" s="1"/>
  <c r="H29" s="1"/>
  <c r="D31"/>
  <c r="G31" s="1"/>
  <c r="H31" s="1"/>
  <c r="D34"/>
  <c r="G34" s="1"/>
  <c r="H34" s="1"/>
  <c r="D37"/>
  <c r="G37" s="1"/>
  <c r="D35"/>
  <c r="D32"/>
  <c r="D30"/>
  <c r="D28"/>
  <c r="D26"/>
  <c r="D24"/>
  <c r="D22"/>
  <c r="D20"/>
  <c r="D18"/>
  <c r="D11"/>
  <c r="F40"/>
  <c r="P25" i="3"/>
  <c r="B8" i="4"/>
  <c r="B6" l="1"/>
  <c r="Q25" i="3"/>
  <c r="H37" i="2"/>
  <c r="H40" s="1"/>
  <c r="G42" s="1"/>
  <c r="G40"/>
</calcChain>
</file>

<file path=xl/sharedStrings.xml><?xml version="1.0" encoding="utf-8"?>
<sst xmlns="http://schemas.openxmlformats.org/spreadsheetml/2006/main" count="399" uniqueCount="274">
  <si>
    <r>
      <t xml:space="preserve">Umfang des Archivguts, das entweder unter bestandserhalterischen Gesichtspunkten im Original und/oder in Form von Schutz-/ Nutzungsmedien nutzbar ist. </t>
    </r>
    <r>
      <rPr>
        <sz val="6"/>
        <rFont val="Arial"/>
        <family val="2"/>
      </rPr>
      <t xml:space="preserve">
</t>
    </r>
    <r>
      <rPr>
        <sz val="10"/>
        <rFont val="Arial"/>
        <family val="2"/>
      </rPr>
      <t>Bei dieser BZ zu erfassen ist Archivgut, das nicht den Schadensklassen (SK) 1 und 2 (v. a.  Mikroorganismenbefall, Verblockung) zuzuordnen ist und Archivgut der SK 1 und 2, für das Schutz-/ Nutzungsmedien bereit gestellt werden. Grundsätzlich wünschenswert ist für die Ermittlung des Umfangs des im Original benutzbaren Archivguts eine umfassende, systematische Schadenserfassung. Soweit diese noch nicht vorliegt, erfolgt eine Einschätzung durch die Archivverwaltung. Anhaltspunkte für den Anteil der SK 1 und 2  können beispielsweise der Umfang des (wegen Schimmelbefalls) separiert gelagerten Archivguts, Hinweise in den Erschließungsdatenbanken oder die Quote aus Bestandserhaltungsgründen nicht (unmittelbar) nutzbarer Stücke im Rahmen der Aushebungen für die Nutzung bieten.</t>
    </r>
  </si>
  <si>
    <t>Anteil der anbietungspflichtigen Stellen, die regelmäßig und gezielt zu Themen wie Verwendung alterungsbeständiger Materialien, schonender Umgang mit Schriftgut, sachgerechte Lagerung von (Alt-) Registraturgut, sachgerechter Umgang mit geschädigtem Schriftgut und Reaktion bei Schadensereignissen informiert werden, z.B. durch Bereitstellung von Informationsmaterial, Thematisierung bei Behördeninformationstagen und Behördenbesuchen</t>
  </si>
  <si>
    <r>
      <t xml:space="preserve">Anteil der Archive/Einrichtungen, für die eine Zuständigkeit in der Archivberatung besteht, die regelmäßig und gezielt  zu Themen der Bestandserhaltung  informiert werden, z. B. mit entsprechenden Fortbildungen.
</t>
    </r>
    <r>
      <rPr>
        <sz val="10"/>
        <rFont val="Arial"/>
        <family val="2"/>
      </rPr>
      <t xml:space="preserve">
Archive, die keine Zuständigkeit auf dem Gebiet der Archivberatung haben, tragen hier 100 ein.</t>
    </r>
  </si>
  <si>
    <t>Wert</t>
  </si>
  <si>
    <t>Sensibilisierung für Fragen der Archivierungsfähigkeit und der Folgekosten (Bewertung/Übernahme) (Selbsteinschätzung zwischen 0 und 10;  0 = gar nicht, 10 = optimal)</t>
  </si>
  <si>
    <t>systematische Separierung und Erfassung kontaminierter Stücke und fortschreitender Schadensbilder (Zugangsbearbeitung, Erschließung) (Selbsteinschätzung zwischen 0 und 10;  0 = gar nicht, 10 = optimal)</t>
  </si>
  <si>
    <t>schonender Archivalientransport (Aushebung, Reponierung, Ausleihe, Versand, Ausstellung)  (Selbsteinschätzung zwischen 0 und 10;  0 = gar nicht, 10 = optimal)</t>
  </si>
  <si>
    <t>Systematische und regelmäßige Auswertung der Klimadaten aus den Magazinen (Selbsteinschätzung zwischen 0 und 10;  0 = gar nicht, 10 = optimal)</t>
  </si>
  <si>
    <t>funktionierende und effektive Reaktions- und Nachsteuerungsmöglichkeiten bei der Magazinklimatisierung (Selbsteinschätzung zwischen 0 und 10;  0 = gar nicht, 10 = optimal)</t>
  </si>
  <si>
    <t>sachgerechte Reinigung der Magazine (Selbsteinschätzung zwischen 0 und 10;  0 = gar nicht, 10 = optimal)</t>
  </si>
  <si>
    <t>bestandserhalterische Begleitung der Reprografie (Selbsteinschätzung zwischen 0 und 10;  0 = gar nicht, 10 = optimal)</t>
  </si>
  <si>
    <t>konsequente Berücksichtigung bestandserhalterischer Aspekte bei der (Erst-) Nutzerberatung (Selbsteinschätzung zwischen 0 und 10;  0 = gar nicht, 10 = optimal)</t>
  </si>
  <si>
    <t>Überwachung der Einhaltung einschlägiger Bestimmungen der Lesesaalordnung (Selbsteinschätzung zwischen 0 und 10;  0 = gar nicht, 10 = optimal)</t>
  </si>
  <si>
    <t>aktive Bereitstellung und Beratung bei der Nutzung von Hilfsmitteln für den schonenden Umgang mit Archivgut (Selbsteinschätzung zwischen 0 und 10;  0 = gar nicht, 10 = optimal)</t>
  </si>
  <si>
    <t>Summe(BZ51:BZ60)</t>
  </si>
  <si>
    <r>
      <t>Jahresquote Verpackung</t>
    </r>
    <r>
      <rPr>
        <sz val="24"/>
        <color indexed="12"/>
        <rFont val="Arial"/>
        <family val="2"/>
      </rPr>
      <t xml:space="preserve">* </t>
    </r>
  </si>
  <si>
    <r>
      <t>Jahresquote Schadenserfassung</t>
    </r>
    <r>
      <rPr>
        <sz val="24"/>
        <color indexed="12"/>
        <rFont val="Arial"/>
        <family val="2"/>
      </rPr>
      <t>*</t>
    </r>
  </si>
  <si>
    <r>
      <t>Jahresquote Entsäuerung</t>
    </r>
    <r>
      <rPr>
        <sz val="24"/>
        <color indexed="12"/>
        <rFont val="Arial"/>
        <family val="2"/>
      </rPr>
      <t>*</t>
    </r>
  </si>
  <si>
    <r>
      <t>Jahresquote Schutzmedien</t>
    </r>
    <r>
      <rPr>
        <sz val="24"/>
        <color indexed="12"/>
        <rFont val="Arial"/>
        <family val="2"/>
      </rPr>
      <t>*</t>
    </r>
  </si>
  <si>
    <r>
      <t>*</t>
    </r>
    <r>
      <rPr>
        <sz val="10"/>
        <color indexed="12"/>
        <rFont val="Arial"/>
      </rPr>
      <t xml:space="preserve"> 
Hinweis: In der Spalte "Anteil/Quote" entstehen Werte &gt; 100%, wenn der Bedarf kleiner als der Wert für Zugangsmenge + 1% des Archiuvguts ist, also wenn    z. B. das Archivgut komplett verpackt ist und nur aktuelle Zugänge verpackt werden brauchen.  </t>
    </r>
  </si>
  <si>
    <r>
      <t>Umfang aller archivwürdig bewerteten und übernommenen Unterlagen: Bestände und Sammlungsgut, ohne Zwischenarchivgut</t>
    </r>
    <r>
      <rPr>
        <sz val="10"/>
        <rFont val="Arial"/>
        <family val="2"/>
      </rPr>
      <t xml:space="preserve">
Sofern durch Beständebereinigung oder aus anderen Gründen Abgänge zu verzeichnen sind, ist dies bei der BZ 1 zu berücksichtigen. Eine Verrechnung von Abgangs- und Zugangsmengen bei BZ 2 soll nicht erfolgen, da bei der Berechnung einzelner Jahresquoten auf den Wert der Zugänge zurückgegriffen wird.</t>
    </r>
  </si>
  <si>
    <t xml:space="preserve">bezogen auf Anteil </t>
  </si>
  <si>
    <t>berücksichtigter Kennzahlen</t>
  </si>
  <si>
    <t>davon: Tonband-/Audio-/Videorestaurierung/-konservierung</t>
  </si>
  <si>
    <t>davon: Filmrestaurierung/-konservierung</t>
  </si>
  <si>
    <r>
      <t>Vorbemerkung:</t>
    </r>
    <r>
      <rPr>
        <sz val="10"/>
        <rFont val="Arial"/>
        <family val="2"/>
      </rPr>
      <t xml:space="preserve"> Die Differenzierung bei den Punkten "weitere Restaurierung/Konservierung" nach einzelnen Objekttypen sowie beim Punkt "weitere Maßnahmen" ist </t>
    </r>
    <r>
      <rPr>
        <b/>
        <sz val="10"/>
        <rFont val="Arial"/>
        <family val="2"/>
      </rPr>
      <t>optional</t>
    </r>
    <r>
      <rPr>
        <sz val="10"/>
        <rFont val="Arial"/>
        <family val="2"/>
      </rPr>
      <t xml:space="preserve">. Ob sie ausgefüllt sind oder nicht, hat keinen Einfluss auf die Summenbildung beim Input. 
Bei den Zwischensummen bzw. der Gesamtsumme wird bewusst differenziert zwischen "regulären/regelmäßigen" (häufig von einem Haushaltsjahr zum nächsten überrollten) Haushaltsmitteln und (befristet) bereit gestellten Zusatzmitteln. 
In die Zwischensummenberechnung werden die Investitionsmittel, die sowohl als "reguläre" Haushaltsmittel wie auch als Sondermittel vorkommen können, nicht einbezogen, wohl aber in die Gesamtsummenberechnung.
</t>
    </r>
  </si>
  <si>
    <r>
      <t xml:space="preserve">Personalkosten </t>
    </r>
    <r>
      <rPr>
        <sz val="10"/>
        <rFont val="Arial"/>
        <family val="2"/>
      </rPr>
      <t xml:space="preserve">und </t>
    </r>
    <r>
      <rPr>
        <b/>
        <sz val="10"/>
        <rFont val="Arial"/>
        <family val="2"/>
      </rPr>
      <t xml:space="preserve">Zusatzpersonal: </t>
    </r>
    <r>
      <rPr>
        <sz val="10"/>
        <rFont val="Arial"/>
        <family val="2"/>
      </rPr>
      <t xml:space="preserve">Ziel sollte es sein, entsprechend der Dotierung der unter "Personal" eingetragenen Stellen(anteile) und unter Zugrundelegung des jeweiligen Personalkostensatzes die Personalkosten automatisiert zu berechnen.
</t>
    </r>
  </si>
  <si>
    <r>
      <t>Investitionen:</t>
    </r>
    <r>
      <rPr>
        <sz val="10"/>
        <rFont val="Arial"/>
      </rPr>
      <t xml:space="preserve"> Hierunter werden Mittel für Geräte oder auch Lagerungssysteme (Regale, Planschränke usw.) erfasst. Sind Geräte nicht eindeutig einem Arbeitsfeld zuzuordnen, wird die Summe entsprechend der Verwendung aufgeteilt.
Alternativ zur einmaligen Eintragung von Investitionen können grundsätzlich auch über mehrere Jahre verteilt die entsprechenden Abschreibungssummen erfasst werden.</t>
    </r>
  </si>
  <si>
    <r>
      <t>Schutzmedien:</t>
    </r>
    <r>
      <rPr>
        <sz val="10"/>
        <rFont val="Arial"/>
      </rPr>
      <t xml:space="preserve"> Erfasst wird hier der Input für die Erstellung von Schutz- und Nutzungsmedien (nicht Sicherungsverfilmung!), unabhängig von der Art des Mediums (vgl. die Rubriken "Masterfilm", "Nutzungsfilm" und "Digitalisat" in der zuletzt eingesetzten Input-Output-Statistik).</t>
    </r>
  </si>
  <si>
    <r>
      <t xml:space="preserve">Restaurierung/Konservierung  
</t>
    </r>
    <r>
      <rPr>
        <sz val="10"/>
        <rFont val="Arial"/>
        <family val="2"/>
      </rPr>
      <t>(außer Verpackung und Entsäuerung)</t>
    </r>
  </si>
  <si>
    <r>
      <t>Personal:</t>
    </r>
    <r>
      <rPr>
        <sz val="10"/>
        <rFont val="Arial"/>
      </rPr>
      <t xml:space="preserve"> Unterschieden wird zwischen dem (i. d.R. unbefristet beschäftigten) Stammpersonal und den (i. d. R. befristet beschäftigten) Zusatzkräften (ohne Vergaben und Outsourcing). Sofern Personen in mehreren Arbeitsfeldern tätig sind, sollte - soweit möglich - eine Aufteilung der Stellenanteile nach den Zeitanteilen für die einzelnen Arbeitsfelder vorgenommen werden.
Bislang wurde in der Statistik des Bestandserhaltungsausschusses das mit Verpackungsarbeiten befasste Personal nicht erfasst. Dies wäre hier erstmals mit aufzunehmen.</t>
    </r>
  </si>
  <si>
    <r>
      <t xml:space="preserve">Entsäuerung und Konservierung/Restaurierung: </t>
    </r>
    <r>
      <rPr>
        <sz val="10"/>
        <rFont val="Arial"/>
        <family val="2"/>
      </rPr>
      <t xml:space="preserve">Orientiert an der Struktur der Output-Erhebung wird die Entsäuerung als gesonderter Bereich der Konservierung herausgegriffen. Andere konservatorische Mengen- oder Massenverfahren wie Entschimmelung sind unter "weitere Konservierung/Restaurierung" zu erfassen. Eine objekttypenspezifische Differenzierung bei Konservierung/Restaurierung ist optional vorgesehen.
Bei Restaurierung/Konservierung wären auch konzeptionelle Arbeiten der Bestandserhaltungsreferent(inn)en, Werkstattleitungen usw. zu erfassen.
</t>
    </r>
  </si>
  <si>
    <r>
      <t xml:space="preserve">Sonstiges: </t>
    </r>
    <r>
      <rPr>
        <sz val="10"/>
        <rFont val="Arial"/>
        <family val="2"/>
      </rPr>
      <t>In dieser Rubrik könnten in der Katergie "reguläre/regelmäßige Haushaltsmittel" beispielsweise die Betriebskosten für Magazinklimatisierung, Raummiete für Magazinfläche usw. erfasst werden. Bei Eintragungen unter "Sonstiges" sollte im Bemerkungsfeld am Ende der Tabelle stichpunktartig erläutert werden, was dort mit welchem Betrag erfasst wurde.</t>
    </r>
  </si>
  <si>
    <t>Bemerkungen</t>
  </si>
  <si>
    <t>Anteil an den Veranstaltungen zur Öffentlichkeitsarbeit (z. B. Aktionstage wie Tag der Archive, Tag des offenen Denkmals, Aktivitäten der Allianz zur Erhaltung des schriftlichen Kulturguts, der KEK, Hausführungen, archivpädagogische Angebote  usw.), in denen Themen der Bestandserhaltung aufgegriffen werden.</t>
  </si>
  <si>
    <t xml:space="preserve">Anteil der Liegenschaften im Verhältnis zur Gesamtzahl der von der Archivverwaltung zu Magazinierungszwecken genutzten Liegenschaften, für die gebäudespezifische Gefahrenabwehrpläne erarbeitet sind und regelmäßig aktualisiert werden </t>
  </si>
  <si>
    <t>Anteil der Standorte im Verhältnis zur Gesamtzahl der Standorte der Archivverwaltung, an denen eine Notfallgruppe eingerichtet ist, die sich regelmäßig trifft</t>
  </si>
  <si>
    <t>Anteil der Standorte im Verhältnis zur Gesamtzahl der Standorte der Archivverwaltung, für die Notfallbeauftragte benannt sind</t>
  </si>
  <si>
    <t>Anteil der Standorte im Verhältnis zur Gesamtzahl der Standorte der Archivverwaltung, die regelmäßig Notfallübungen bzw. einschlägige Fortbildungen durchführen oder daran teilnehmen</t>
  </si>
  <si>
    <t>Anteil der Standorte im Verhältnis zur Gesamtzahl der Standorte der Archivverwaltung, an denen Notfallboxen vorhanden sind und die regelmäßig überprüft werden</t>
  </si>
  <si>
    <t xml:space="preserve">Anteil der Standorte im Verhältnis zur Gesamtzahl der Standorte der Archivverwaltung, an denen eine stabile/regelmäßige Zusammenarbeit mit der/den zuständigen Katastrophenschutzbehörde(n) besteht </t>
  </si>
  <si>
    <t xml:space="preserve">Anteil der Standorte im Verhältnis zur Gesamtzahl der Standorte der Archivverwaltung, an denen eine funktionierende kontinuierliche Zusammenarbeit in einem  Notfallverbund besteht </t>
  </si>
  <si>
    <t>Summe(BZ48:BZ50)/3</t>
  </si>
  <si>
    <t xml:space="preserve">k. A. = keine Angabe </t>
  </si>
  <si>
    <t>BZ8*100/{BZ2+[(BZ1-BZ2)*0,01]}</t>
  </si>
  <si>
    <t>(BZ10*100)/BZ1</t>
  </si>
  <si>
    <t>Umfang des nutzbaren Archiuvguts (ohne Sperrungen aus datenschutzrechtlichen Gründen)</t>
  </si>
  <si>
    <t>Anteil des konservatorisch-restauratorisch gesicherten Archivguts</t>
  </si>
  <si>
    <t>Umfang des Archivguts (ohne Zwischenarchivgut), das bereits entsäuert wurde oder noch entsäuerungsbedürftig ist. Aktuelle Zugänge zählen als entsäuerungsbedürftig.</t>
  </si>
  <si>
    <t>Jahresleistung Entsäuerung</t>
  </si>
  <si>
    <t>Umfang Archivgut aus Papier (= Hauptmedium): Akten und Amtsbücher, ohne gesondert gelagerte Großformate (→BZ 27)</t>
  </si>
  <si>
    <t>Umfang Archivgut aus Papier ohne konservatorisch-restauratorischen Handlungsbedarf</t>
  </si>
  <si>
    <r>
      <t xml:space="preserve">Anzahl der im abgelaufenen Kalenderjahr in der Papierrestaurierung konservatorisch-restauratorisch bearbeiteten Blätter. An dieser Stelle nicht mitzuzählen sind die reine konservatorische Verpackung (→BZ 6) sowie die Entsäuerung (→BZ13). 
</t>
    </r>
    <r>
      <rPr>
        <sz val="6"/>
        <rFont val="Arial"/>
        <family val="2"/>
      </rPr>
      <t xml:space="preserve">
</t>
    </r>
    <r>
      <rPr>
        <sz val="10"/>
        <rFont val="Arial"/>
        <family val="2"/>
      </rPr>
      <t>Grundsätzlich wäre aufgrund des sehr unterschiedlichen Aufwands eine Differenzierung nach unterschiedlichen Behandlungstechniken wie "reine Trockenreinigung", "Auflösung von Verblockungen", "Anfaserung" usw. wünschenswert. Eine solche Differenzierung würde jedoch einen wesentlich größeren Erhebungsaufwand  bedeuten.
Bei BZ 17 handelt es sich um die einzige Basiszahl, die nicht in die Kennzahlen einfließt wegen der Unmöglichkeit, sie in ein zahlenmäßig belastbares Verhältnis zum Bedarf zu setzen.</t>
    </r>
  </si>
  <si>
    <t>Anzahl an Amtsbüchern und Handschriften, die keine Einbandschäden haben (vgl. Erläuterungen zu BZ 18). Hier nicht mitzuzählen ist der Bedarf an reiner konservatorischer Verpackung (→BZ6).</t>
  </si>
  <si>
    <r>
      <t xml:space="preserve">Anzahl der im abgelaufenen Kalenderjahr konservatorisch-restauratorisch bearbeiteten Einbände von Amtsbüchern und Handschriften. An dieser Stelle nicht mitzuzählen ist die reine konservatorische Verpackung (→BZ 6). 
</t>
    </r>
    <r>
      <rPr>
        <sz val="6"/>
        <rFont val="Arial"/>
        <family val="2"/>
      </rPr>
      <t xml:space="preserve">
</t>
    </r>
    <r>
      <rPr>
        <sz val="10"/>
        <rFont val="Arial"/>
        <family val="2"/>
      </rPr>
      <t>Sofern bei einer Handschrift oder einem Amtsbuch sowohl eine Einbandrestaurierung als auch eine Papierrestaurierung bzw. Pergamentrestaurierung (am Buch-/Handschriftenblock) erfolgen, sind die Arbeiten jeweils gesondert in den BZ 16, 17 (= Papier), 20 (= Einband) und BZ 23 (= Pergament) zu erfassen.</t>
    </r>
  </si>
  <si>
    <t xml:space="preserve">Anzahl an Pergamentobjekten: Urkunden, Pergamenthandschriften, Aufschwörungstafeln usw. </t>
  </si>
  <si>
    <t>Anzahl Pergamentobjekte ohne Behandlungsbedarf. Hier nicht  zu erfassen: reine konservatorische Verpackung (→BZ6) sowie Schutz-/Nutzungsmedienerstellung (→BZ39)</t>
  </si>
  <si>
    <t>Anzahl der im abgelaufenen Kalenderjahr konservatorisch-restauratorisch bearbeiteten Pergamentobjekte. An dieser Stelle nicht mitzuzählen ist die reine konservatorische Verpackung (→BZ 6).</t>
  </si>
  <si>
    <t>Anzahl an (Wachs-) Siegeln; nicht zu erheben sind Lack-/Oblatensiegel  u. Ä., deren Behandlung i. d. R. im Zusammenhang der Papierrestaurierung erfolgt.</t>
  </si>
  <si>
    <t>Anzahl an (Wachs-) Siegel ohne Behandlungsbedarf. Hier nicht erfasst: reine konservatorische Verpackung (→BZ6) sowie Schutz-/Nutzungsmedienerstellung (→BZ39)</t>
  </si>
  <si>
    <t>Anzahl der im abgelaufenen Kalenderjahr konservatorisch-restauratorisch bearbeiteten (Wachs-) Siegel. An dieser Stelle nicht mitzuzählen ist die reine konservatorische Verpackung (→BZ 6).</t>
  </si>
  <si>
    <t>Anzahl an (gesondert gelagerten) Großformaten/Archivguts ≥ DIN A3: Karten, Pläne, Plakate usw.</t>
  </si>
  <si>
    <t>Anzahl an Großformaten ohne Behandlungsbedarf. Hier nicht erfasst: reine konservatorische Verpackung (→BZ6) sowie Schutz-/Nutzungsmedienerstellung (→BZ39).</t>
  </si>
  <si>
    <t>Anzahl der im abgelaufenen Kalenderjahr konservatorisch-restauratorisch bearbeiteten Großformate. An dieser Stelle nicht mitzuzählen ist die reine konservatorische Verpackung (→BZ 6).</t>
  </si>
  <si>
    <t>Anzahl an Fotografien, Negativen, Glasplatten usw.ohne aktuellen Behandlungsbedarf. Hier nicht erfasst: reine konservatorische Verpackung (→BZ6) sowie Schutz-/ Nutzungsmedienerstellung (→BZ39).</t>
  </si>
  <si>
    <t>Umfang des Archivguts, das bereits entsäuert wurde</t>
  </si>
  <si>
    <t>Umfang des im abgelaufenen Kalenderjahr entsäuerten Archivguts</t>
  </si>
  <si>
    <t>Blatt</t>
  </si>
  <si>
    <t>Stück</t>
  </si>
  <si>
    <t xml:space="preserve">Anzahl an Fotografien, Negativen, Glasplatten usw. </t>
  </si>
  <si>
    <t>Notfallvorsorge</t>
  </si>
  <si>
    <t>Behördenberatung, Archivberatung, Öffentlichkeitsarbeit</t>
  </si>
  <si>
    <t>%</t>
  </si>
  <si>
    <r>
      <t xml:space="preserve">Wert 
</t>
    </r>
    <r>
      <rPr>
        <b/>
        <sz val="10"/>
        <rFont val="Arial"/>
        <family val="2"/>
      </rPr>
      <t>bitte nur Zahlen eintragen!</t>
    </r>
  </si>
  <si>
    <t>lfd. Nr.</t>
  </si>
  <si>
    <t xml:space="preserve">Gesamtumfang des Archivguts </t>
  </si>
  <si>
    <t>Umfang des verpackten Archivguts</t>
  </si>
  <si>
    <t>Jahresleistung Verpackung</t>
  </si>
  <si>
    <t>Indikator</t>
  </si>
  <si>
    <t>Anteil fachgerecht gelagerten Archivguts</t>
  </si>
  <si>
    <t>(BZ3*100)/BZ1</t>
  </si>
  <si>
    <t>Anteil fachgerecht verpackten Archivguts</t>
  </si>
  <si>
    <t>(BZ4*100)/BZ1</t>
  </si>
  <si>
    <t>≥ 80%</t>
  </si>
  <si>
    <t>(BZ5*100)/BZ1</t>
  </si>
  <si>
    <t xml:space="preserve">Anteil verpackten Archivguts
</t>
  </si>
  <si>
    <t>Umfang schadenserfassten Archivguts</t>
  </si>
  <si>
    <t>Anteil schadenserfassten Archivguts</t>
  </si>
  <si>
    <t>(BZ7*100)/BZ1</t>
  </si>
  <si>
    <t>Jahresleistung Schadenserfassung</t>
  </si>
  <si>
    <t>Konservierung, Restaurierung</t>
  </si>
  <si>
    <t>Umfang des entsäuerten Archivguts</t>
  </si>
  <si>
    <t xml:space="preserve">Entsäuerungsgrad
</t>
  </si>
  <si>
    <t>Jahresleistung Einbandrestaurierung</t>
  </si>
  <si>
    <t>Jahresleistung Pergamentrestaurierung</t>
  </si>
  <si>
    <t>Jahresleistung Siegelrestaurierung</t>
  </si>
  <si>
    <t>Jahresleistung Großformatrestaurierung</t>
  </si>
  <si>
    <t>Jahresquote Papierrestaurierung</t>
  </si>
  <si>
    <t>Jahresquote Einbandrestaurierung</t>
  </si>
  <si>
    <t>Jahresquote Pergamentrestaurierung</t>
  </si>
  <si>
    <t>Jahresquote Siegelrestaurierung</t>
  </si>
  <si>
    <t>Jahresquote Großformatrestaurierung</t>
  </si>
  <si>
    <t>Jahresleistung Fotorestaurierung</t>
  </si>
  <si>
    <t>Jahresquote Fotorestaurierung</t>
  </si>
  <si>
    <t>Anteil Fotografien, Negative usw. ohne konservatorisch-restauratorischen Bedarf</t>
  </si>
  <si>
    <t>Anteil Siegel ohne konservatorisch-restauratorischen Bedarf</t>
  </si>
  <si>
    <t>Anteil Pergamentobjekte ohne konservatorisch-restauratorischen Bedarf</t>
  </si>
  <si>
    <t>Anteil Amtsbücher und Handschriften ohne konservatorisch-restauratorischen Bedarf</t>
  </si>
  <si>
    <t>Anteil Großformate ohne konservatorisch-restauratorischen  Bedarf</t>
  </si>
  <si>
    <t>Anteil Archivgut des (Haupt-) Mediums Papier ohne konservatorisch-restauratorischen Bedarf</t>
  </si>
  <si>
    <t>Anzahl Amtsbücher und Handschriften ohne konservatorisch-restauratorischen Handlungsbedarf wegen Einbandschäden</t>
  </si>
  <si>
    <t>Anzahl Pergamentobjekte ohne konservatorisch-restauratorischen Handlungsbedarf</t>
  </si>
  <si>
    <t>Anzahl Siegel ohne konservatorisch-restauratorischen Handlungsbedarf</t>
  </si>
  <si>
    <t>Anzahl Großformate ohne konservatorisch-restauratorischen Handlungsbedarf</t>
  </si>
  <si>
    <t>Anzahl Fotografien ohne konservatorisch-restauratorischen Handlungsbedarf</t>
  </si>
  <si>
    <t>Umfang des Archivguts, für das Schutzmedien vorhanden sind</t>
  </si>
  <si>
    <t>Jahresleistung Schutzmedienerstellung</t>
  </si>
  <si>
    <t>Anteil Archivgut, für das Schutzmedien erstellt sind</t>
  </si>
  <si>
    <t>≥ 80 %</t>
  </si>
  <si>
    <t>Schutzmedien</t>
  </si>
  <si>
    <t>Erreichter Stand: Behördenberatung, Archivberatung, Öffentlichkeitsarbeit</t>
  </si>
  <si>
    <t>Erreichter Stand: Notfallvorsorge</t>
  </si>
  <si>
    <t xml:space="preserve">Erreichter Stand: Beratung von Archivmitarbeiter(inne)n und Nutzer(inn)en </t>
  </si>
  <si>
    <t>Summe</t>
  </si>
  <si>
    <t>max. 100</t>
  </si>
  <si>
    <t>Berechnung aus →Basiszahlen (BZ)</t>
  </si>
  <si>
    <t>(BZ9*100)/BZ1</t>
  </si>
  <si>
    <t>(BZ15*100)/BZ14</t>
  </si>
  <si>
    <t>(BZ16*100)/(BZ14-BZ15)</t>
  </si>
  <si>
    <t>Schadensbilanz</t>
  </si>
  <si>
    <t>≥ 1 %</t>
  </si>
  <si>
    <t>Jahresleistung Papierrestaurierung (2)</t>
  </si>
  <si>
    <t>Jahresleistung Papierrestaurierung (1)</t>
  </si>
  <si>
    <t xml:space="preserve">BZ6*100/{BZ2+[(BZ1-BZ2)*0,01]}
</t>
  </si>
  <si>
    <t>Gewich-tung</t>
  </si>
  <si>
    <t>Kenn-zahl</t>
  </si>
  <si>
    <t>Weitere organisatorische Maßnahmen</t>
  </si>
  <si>
    <t>Summe(BZ41:BZ47)/7</t>
  </si>
  <si>
    <t>100% = Zugangsmenge +
1 % des Archivguts</t>
  </si>
  <si>
    <t>100% = Zugangsmenge + 
1 % Ents.-bedarf</t>
  </si>
  <si>
    <t>Schwellenwert "gute BE"</t>
  </si>
  <si>
    <t>Anteil, Quote 
in %</t>
  </si>
  <si>
    <t>100% = Zugangsmenge + 
1 % des Archivguts</t>
  </si>
  <si>
    <t>(BZ12*100)/BZ11</t>
  </si>
  <si>
    <t xml:space="preserve">BZ13*100/[BZ2+(B11*0,01)]
</t>
  </si>
  <si>
    <t>(BZ19*100)/BZ18</t>
  </si>
  <si>
    <t>(BZ20*100)/(BZ18-BZ19)</t>
  </si>
  <si>
    <t>(BZ22*100)/BZ21</t>
  </si>
  <si>
    <t>(BZ23*100)/(BZ21-BZ22)</t>
  </si>
  <si>
    <t>(BZ25*100)/BZ24</t>
  </si>
  <si>
    <t>(BZ26*100)/(BZ24-BZ25)</t>
  </si>
  <si>
    <t>(BZ28*100)/BZ27</t>
  </si>
  <si>
    <t>(BZ29*100)/(BZ27-BZ28)</t>
  </si>
  <si>
    <t>(BZ31*100)/BZ30</t>
  </si>
  <si>
    <t>(BZ32*100)/(BZ30-BZ31)</t>
  </si>
  <si>
    <t>(BZ34*100)/BZ33</t>
  </si>
  <si>
    <t>(BZ35*100)/(BZ33-BZ34)</t>
  </si>
  <si>
    <t>(BZ37*100)/BZ36</t>
  </si>
  <si>
    <t>(BZ38*100)/(BZ36-BZ37)</t>
  </si>
  <si>
    <t>(BZ39*100)/BZ1</t>
  </si>
  <si>
    <t>BZ40*100/{BZ2+[(BZ1-BZ2)*0,01]}</t>
  </si>
  <si>
    <t>Schwellenwert: 80</t>
  </si>
  <si>
    <t>Grunddaten</t>
  </si>
  <si>
    <t>Lagerung, Verpackung</t>
  </si>
  <si>
    <t>Umfang Übernahmen/Zugangsmenge</t>
  </si>
  <si>
    <t>Zähl-größe</t>
  </si>
  <si>
    <t>lfd. m</t>
  </si>
  <si>
    <t>Umfang fachgerecht verpackten Archivguts</t>
  </si>
  <si>
    <t xml:space="preserve">Umfang fachgerecht gelagerten Archivguts </t>
  </si>
  <si>
    <t>Umfang des im abgelaufenen Kalenderjahr fachgerecht verpackten (→ BZ 4) Archivguts</t>
  </si>
  <si>
    <t>Basiszahl (BZ)</t>
  </si>
  <si>
    <t>Umfang der im abgelaufenen Kalenderjahr als archivwürdig bewerteten und übernommenen Unterlagen; ohne Zwischenarchivgut</t>
  </si>
  <si>
    <t>lfd.m</t>
  </si>
  <si>
    <t>Umfang des im abgelaufenen Kalenderjahr schadenserfassten (→ BZ 9) Archivguts</t>
  </si>
  <si>
    <t>Definition</t>
  </si>
  <si>
    <t xml:space="preserve">Umfang konservatorisch-restauratorisch gesicherten Archivguts </t>
  </si>
  <si>
    <t>Anzahl der im abgelaufenen Kalenderjahr konservatorisch-restauratorisch bearbeiteten Fotografien, Negative, Glasplatten usw. An dieser Stelle nicht mitzuzählen ist die reine konservatorische Verpackung (→BZ 6).</t>
  </si>
  <si>
    <t>Anzahl an Filmen und vergleichbaren Medien</t>
  </si>
  <si>
    <t xml:space="preserve">Schulung von Archivmitarbeiter(inne)n und Beratung von Nutzer(inn)en </t>
  </si>
  <si>
    <t>Umfang des in Archivmagazinen mit geeignetem, stabilen Klima (in Anlehnung an DIN ISO 11799) sicher gelagerten Archivguts; ohne Zwischenarchivgut</t>
  </si>
  <si>
    <r>
      <t xml:space="preserve">Anzahl an Ton- und Videobändern, Audiocassetten und vergleichbaren Medien.
</t>
    </r>
    <r>
      <rPr>
        <sz val="6"/>
        <rFont val="Arial"/>
        <family val="2"/>
      </rPr>
      <t xml:space="preserve">
</t>
    </r>
    <r>
      <rPr>
        <sz val="10"/>
        <rFont val="Arial"/>
        <family val="2"/>
      </rPr>
      <t>Neben der Zählung in Stück kommt als exaktere Angabe grundsätzlich bei Audio-, Video- und Filmmedien eine Erhebung nach Länge (in h, min) in Frage, bedeutet aber einen weiteren Erhebungsaufwand.</t>
    </r>
  </si>
  <si>
    <r>
      <t xml:space="preserve">Anzahl an Amtsbüchern und Handschriften. 
</t>
    </r>
    <r>
      <rPr>
        <sz val="6"/>
        <rFont val="Arial"/>
        <family val="2"/>
      </rPr>
      <t xml:space="preserve">
</t>
    </r>
    <r>
      <rPr>
        <sz val="10"/>
        <rFont val="Arial"/>
        <family val="2"/>
      </rPr>
      <t>Bei den BZ 18 bis 20 geht es um den Umfang und Zustand der Einbände bzw. die Einbandrestaurierung. Soweit es sich um Amtsbücher und Handschriften des (Haupt-) Mediums Papier handelt, werden diese sowohl bei BZ 14 bis 17 (hinsichtlich des Zustands bzw. der Papierrestaurierung) als auch bei BZ 18 bis 20 (hinsichtlich der Einbände und Einbandrestaurierung) gezählt. Entsprechendes gilt für Pergamenthandschriften (→BZ 21 bis 23).</t>
    </r>
  </si>
  <si>
    <t>Anzahl Ton- und Videobänder, Audiocassetten und vergleichbare Medien ohne konservatorisch-restauratorischen Handlungsbedarf</t>
  </si>
  <si>
    <t>Anzahl an Ton- und Videobändern, Audiocassetten und vergleichbaren Medien ohne aktuellen Behandlungsbedarf. Hier nicht erfasst: reine konservatorische Verpackung (→BZ6) sowie Schutz-/Nutzungsmedienerstellung (→BZ39).</t>
  </si>
  <si>
    <r>
      <t xml:space="preserve">Anzahl der im abgelaufenen Kalenderjahr konservatorisch-restauratorisch bearbeiteten Ton- und Videobänder, Audiocassetten usw. An dieser Stelle nicht mitzuzählen ist die reine konservatorische Verpackung (→BZ 6). 
</t>
    </r>
    <r>
      <rPr>
        <sz val="6"/>
        <rFont val="Arial"/>
        <family val="2"/>
      </rPr>
      <t xml:space="preserve">
</t>
    </r>
    <r>
      <rPr>
        <sz val="10"/>
        <rFont val="Arial"/>
        <family val="2"/>
      </rPr>
      <t>Defacto ist für diese Medien die Digitalisierung (Nutzungsmedienerstellung) die einzige Option für den Informationserhalt.</t>
    </r>
  </si>
  <si>
    <t>Jahresleistung Ton- und Videoband-/ Audiocassetten-Restaurierung</t>
  </si>
  <si>
    <t>Anzahl Filme und vergleichbare Medien ohne konservatorisch-restauratorischen Handlungsbedarf</t>
  </si>
  <si>
    <t>Anzahl  an Filmen und vergleichbaren Medien ohne aktuellen Behandlungsbedarf. Hier nicht erfasst: reine konservatorische Verpackung (→BZ6) sowie Schutz-/Nutzungsmedienerstellung (→BZ39).</t>
  </si>
  <si>
    <t>Jahresleistung Filmrestaurierung</t>
  </si>
  <si>
    <t>Anzahl der im abgelaufenen Kalenderjahr konservatorisch-restauratorisch bearbeiteten Filme. An dieser Stelle nicht mitzuzählen ist die reine konservatorische Verpackung ( →BZ 6).</t>
  </si>
  <si>
    <t xml:space="preserve">Umfang des Archivguts, für das Schutz-/Nutzungsmedien (Mikrofilm, Digitalisat; ohne digital entstandene Unterlagen) vorhanden sind, die grundsätzlich anstelle der Originalnutzung eingesetzt werden (ohne Nutzeraufträge) </t>
  </si>
  <si>
    <t>Umfang des Archivguts, für das im abgelaufenen Kalenderjahr Schutz-/Nutzungsmedien erstellt wurden (ohne Nutzeraufträge).</t>
  </si>
  <si>
    <r>
      <t xml:space="preserve">Umfang Archivgut aus </t>
    </r>
    <r>
      <rPr>
        <b/>
        <sz val="12"/>
        <rFont val="Arial"/>
        <family val="2"/>
      </rPr>
      <t>Papier</t>
    </r>
  </si>
  <si>
    <r>
      <t>Anzahl Amtsbücher und Handschriften (</t>
    </r>
    <r>
      <rPr>
        <b/>
        <sz val="12"/>
        <rFont val="Arial"/>
        <family val="2"/>
      </rPr>
      <t>Einbänden</t>
    </r>
    <r>
      <rPr>
        <sz val="12"/>
        <rFont val="Arial"/>
        <family val="2"/>
      </rPr>
      <t>)</t>
    </r>
  </si>
  <si>
    <r>
      <t xml:space="preserve">Anzahl </t>
    </r>
    <r>
      <rPr>
        <b/>
        <sz val="12"/>
        <rFont val="Arial"/>
        <family val="2"/>
      </rPr>
      <t>Pergamentobjekte</t>
    </r>
  </si>
  <si>
    <r>
      <t xml:space="preserve">Anzahl </t>
    </r>
    <r>
      <rPr>
        <b/>
        <sz val="12"/>
        <rFont val="Arial"/>
        <family val="2"/>
      </rPr>
      <t xml:space="preserve">Siegel </t>
    </r>
  </si>
  <si>
    <r>
      <t xml:space="preserve">Anzahl </t>
    </r>
    <r>
      <rPr>
        <b/>
        <sz val="12"/>
        <rFont val="Arial"/>
        <family val="2"/>
      </rPr>
      <t>Großformate</t>
    </r>
  </si>
  <si>
    <r>
      <t xml:space="preserve">Anzahl </t>
    </r>
    <r>
      <rPr>
        <b/>
        <sz val="12"/>
        <rFont val="Arial"/>
        <family val="2"/>
      </rPr>
      <t>Fotografien</t>
    </r>
  </si>
  <si>
    <r>
      <t xml:space="preserve">Anzahl </t>
    </r>
    <r>
      <rPr>
        <b/>
        <sz val="12"/>
        <rFont val="Arial"/>
        <family val="2"/>
      </rPr>
      <t>Ton- und Videobänder</t>
    </r>
    <r>
      <rPr>
        <sz val="12"/>
        <rFont val="Arial"/>
        <family val="2"/>
      </rPr>
      <t>, Audiocassetten und vergleichbare Medien</t>
    </r>
  </si>
  <si>
    <r>
      <t xml:space="preserve">Anzahl </t>
    </r>
    <r>
      <rPr>
        <b/>
        <sz val="12"/>
        <rFont val="Arial"/>
        <family val="2"/>
      </rPr>
      <t>Filme</t>
    </r>
    <r>
      <rPr>
        <sz val="12"/>
        <rFont val="Arial"/>
        <family val="2"/>
      </rPr>
      <t xml:space="preserve"> und vergleichbare Medien</t>
    </r>
  </si>
  <si>
    <r>
      <t xml:space="preserve">Umfang des </t>
    </r>
    <r>
      <rPr>
        <b/>
        <sz val="12"/>
        <rFont val="Arial"/>
        <family val="2"/>
      </rPr>
      <t>entsäuerten und entsäuerungsbedürftigen Archivguts</t>
    </r>
  </si>
  <si>
    <t>Anteil Tonbänder, Audiocassetten, Videos und vergleichbare Medien ohne konservatorisch-restauratorischen Bedarf</t>
  </si>
  <si>
    <t>Jahresquote Tonband-/Audio-/Video-Restaurierung</t>
  </si>
  <si>
    <t>Anteil Filme und vergleichbare Medien ohne konservatorisch-restauratorischen Bedarf</t>
  </si>
  <si>
    <t>Jahresquote Filmrestaurierung</t>
  </si>
  <si>
    <t>Anteil berück-sichtigter Kennzahlen
in %</t>
  </si>
  <si>
    <t>Basiszahlen zur Bestandserhaltung (Output)</t>
  </si>
  <si>
    <t>Kennzahlen zur Bestandserhaltung (Output)</t>
  </si>
  <si>
    <t>Basiszahlen zur Bestandserhaltung (Input)</t>
  </si>
  <si>
    <t>Investitionen</t>
  </si>
  <si>
    <t>Personal</t>
  </si>
  <si>
    <t>Vergaben</t>
  </si>
  <si>
    <t>Zusatzpersonal</t>
  </si>
  <si>
    <t>Drittmittel</t>
  </si>
  <si>
    <t>Sonstige</t>
  </si>
  <si>
    <t>Lagerung</t>
  </si>
  <si>
    <t>Verpackung</t>
  </si>
  <si>
    <t>Schadenserfassung</t>
  </si>
  <si>
    <t>Entsäuerung</t>
  </si>
  <si>
    <t>Sonstiges</t>
  </si>
  <si>
    <t>davon: Notfallvorsorge</t>
  </si>
  <si>
    <t>davon: Papierrestaurierung/-konservierung</t>
  </si>
  <si>
    <t>davon: Einbandrestaurierung/-konservierung</t>
  </si>
  <si>
    <t>davon: Siegelrestaurierung/-konservierung</t>
  </si>
  <si>
    <t>davon: Großformatrestaurierung/-konservierung</t>
  </si>
  <si>
    <t>davon: Pergamentrestaurierung/-konservierung</t>
  </si>
  <si>
    <t>davon: Fotorestaurierung/-konservierung</t>
  </si>
  <si>
    <t>€</t>
  </si>
  <si>
    <t>Erläuterungen</t>
  </si>
  <si>
    <t>Zusatzmittel</t>
  </si>
  <si>
    <t>Personal-kosten</t>
  </si>
  <si>
    <t>Verbrauchs-material</t>
  </si>
  <si>
    <t>Zwischen-summe</t>
  </si>
  <si>
    <t>Zusatz-personal</t>
  </si>
  <si>
    <t>Fach-personal</t>
  </si>
  <si>
    <t xml:space="preserve">Assistenz-kräfte </t>
  </si>
  <si>
    <t>Stammpersonal</t>
  </si>
  <si>
    <t>weitere Maßnahmen</t>
  </si>
  <si>
    <t>davon: Behörden-/Archivberatung, Öffentlichkeitsarbeit</t>
  </si>
  <si>
    <t>davon: Beratung von Archivpersonal und Nutzer(innen)</t>
  </si>
  <si>
    <t>Input
gesamt</t>
  </si>
  <si>
    <t>"reguläre/regelmäßige" Haushaltsmittel</t>
  </si>
  <si>
    <t>Stellen(anteile)</t>
  </si>
  <si>
    <r>
      <t>Verpackung:</t>
    </r>
    <r>
      <rPr>
        <sz val="10"/>
        <rFont val="Arial"/>
        <family val="2"/>
      </rPr>
      <t xml:space="preserve"> Die Kategorie entspricht der Rubrik "regalfertigt eingelagert" in der zuletzt verwendeten Input-Output-Statistik und umfasst auch Reinigung, Entmetallisierung etc. Die Kategorie "vorläufig magaziniert"  wird hier nicht erfasst.</t>
    </r>
  </si>
  <si>
    <t xml:space="preserve">Erhebung* </t>
  </si>
  <si>
    <t>Schätzung*</t>
  </si>
  <si>
    <t>*Zutreffendes bitte ankreuzen</t>
  </si>
  <si>
    <r>
      <t xml:space="preserve">Umfang des Archivguts, das einer systematischen Erfassung nach Schadensart und        -umfang, orientiert am Muster des Bestandserhaltungsausschusses von 2002 oder einer vergleichbaren Systematik, unterzogen wurde.
</t>
    </r>
    <r>
      <rPr>
        <sz val="10"/>
        <rFont val="Arial"/>
        <family val="2"/>
      </rPr>
      <t xml:space="preserve">Bei der im Bestandserhaltungsausschuss verabschiedeten Schadensklassifikation steht (bereits eingetretener oder drohender) Informations- und Materialverlust bei der Nutzung der Originale im Mittelpunkt. Eine umfassende, systematische Schadenserfassung ist Voraussetzung für belastbare Aussagen zum Umfang des nutzbaren Archivguts (BZ 9) und den Umfang konservatorisch-restauratorisch gesicherten Archivguts (BZ 10). </t>
    </r>
  </si>
  <si>
    <t xml:space="preserve">Umfang des nutzbaren Archivguts (ohne Sperrung aus datenschutzrechtlichen Gründen)
</t>
  </si>
  <si>
    <r>
      <t>Umfang des Archivguts, bei dem aktuell keine konservatorischen und/oder restauratorischen Arbeiten erforderlich sind.</t>
    </r>
    <r>
      <rPr>
        <sz val="10"/>
        <rFont val="Arial"/>
        <family val="2"/>
      </rPr>
      <t xml:space="preserve"> 
</t>
    </r>
    <r>
      <rPr>
        <sz val="6"/>
        <rFont val="Arial"/>
        <family val="2"/>
      </rPr>
      <t xml:space="preserve">
</t>
    </r>
    <r>
      <rPr>
        <sz val="10"/>
        <rFont val="Arial"/>
        <family val="2"/>
      </rPr>
      <t>Archivgut, das der SK 4 entspricht. Grundsätzlich wünschenswert ist als Grundlage eine umfassende, systematische Schadenserfassung. Soweit diese nicht vorliegt, erfolgt eine Einschätzung durch die Archivverwaltung. Beispielsweise kann die Überführung in den Status "konservatorisch-restauratorisch gesichertes Archivgut"  bereits durch konservatorische Verpackung oder Erstellung von Schutzmedien erfolgen. Die Zuordnung zu dieser Kategorie setzt jedenfalls nicht zwingend die Durchführung restauratorischer Arbeiten voraus. Zum konservatorisch-restauratorisch gesicherten Archivgut zählen etwa auch Zugänge, die als nicht weiter behandlungsbedürftig eingestuft werden, wenn die archivwürdigen Unterlagen auf alterungsbeständigem Material, entmetallisiert und bereits durch die abgebenden Stellen konservatorisch verpackt übergeben wurden.</t>
    </r>
    <r>
      <rPr>
        <sz val="10"/>
        <rFont val="Arial"/>
        <family val="2"/>
      </rPr>
      <t xml:space="preserve">
</t>
    </r>
  </si>
  <si>
    <r>
      <t xml:space="preserve">Umfang des Archivguts, das in geeigneten alterungsbeständigen Verpackungen gelagert wird: Bei Schriftgut  gemäß DIN ISO 16245; bei Fotos gemäß DIN ISO 18902 
</t>
    </r>
    <r>
      <rPr>
        <sz val="6"/>
        <rFont val="Arial"/>
        <family val="2"/>
      </rPr>
      <t xml:space="preserve">
</t>
    </r>
    <r>
      <rPr>
        <sz val="10"/>
        <rFont val="Arial"/>
        <family val="2"/>
      </rPr>
      <t>Zu den Mindestanforderungen an eine fachgerechte Verpackung zählen (bei Schriftgut): Entmetallisierung, Etikettierung, bei starker Verschmutzung ferner Oberflächenreinigung. Mögliche weitere Schritte, die ggf. auch im Zuge konservatorisch-restauratorischer Arbeiten erfolgen können, sind: Foliierung, Rissschließung (soweit im Schriftbereich Material-/ Informationsverlust droht), Glätten bei mechanischen Schäden (Stauchungen, Deformationen) usw.</t>
    </r>
  </si>
  <si>
    <r>
      <t xml:space="preserve">BZ 10 ergibt sich wegen der unterschiedlichen Zählgrößen </t>
    </r>
    <r>
      <rPr>
        <u/>
        <sz val="10"/>
        <rFont val="Arial"/>
        <family val="2"/>
      </rPr>
      <t>nicht</t>
    </r>
    <r>
      <rPr>
        <sz val="10"/>
        <rFont val="Arial"/>
        <family val="2"/>
      </rPr>
      <t xml:space="preserve"> rechnerisch als Summe der Positionen in der Kategorie "Konservierung, Restaurierung" zu Archivgut ohne konservatorisch-restauratorischen Handlungsbedarf (BZ 15, BZ 19, BZ 22, BZ 25, BZ28, BZ 31, BZ 34, BZ 37). Hier ist also eine gesonderte Fortschreibung erforderlich, wieviel Archivgut im Ermessen der Archivverwaltung aktuell abschließend konservatorisch-restauratorisch bearbeitet ist.</t>
    </r>
  </si>
  <si>
    <t>Umfang des im abgelaufenen Kalenderjahr in der Papierrestaurierung konservatorisch-restauratorisch bearbeiteten Akten und Amtsbücher. An dieser Stelle nicht mitzuzählen sind die reine konservatorische Verpackung (→BZ 6) sowie die Entsäuerung ( →BZ13).</t>
  </si>
  <si>
    <t>Jahresbilanz: Output-Input Vergleich</t>
  </si>
  <si>
    <t>Papierrestaurierung/-konservierung (ohne Entsäuerung)*</t>
  </si>
  <si>
    <t>Einbandrestaurierung/-konservierung*</t>
  </si>
  <si>
    <t>Pergamentrestaurierung/-konservierung*</t>
  </si>
  <si>
    <t>*ohne rein konservatorische Verpackung</t>
  </si>
  <si>
    <t>Siegelrestaurierung/-konservierung*</t>
  </si>
  <si>
    <t>Großformatrestaurierung/-konservierung*</t>
  </si>
  <si>
    <t>Fotorestaurierung/-konservierung*</t>
  </si>
  <si>
    <t>** ohne Digitalisierung/Schutz-/Ersatzmedienerstellung</t>
  </si>
  <si>
    <t>Filmrestaurierung/-konservierung*/**</t>
  </si>
  <si>
    <t>Schutzmedienerstellung</t>
  </si>
  <si>
    <r>
      <rPr>
        <b/>
        <sz val="10"/>
        <rFont val="Arial"/>
        <family val="2"/>
      </rPr>
      <t xml:space="preserve">Hinweis: </t>
    </r>
    <r>
      <rPr>
        <sz val="10"/>
        <rFont val="Arial"/>
        <family val="2"/>
      </rPr>
      <t>Für die Bereiche Notfallvorsorge, Behörden-/Archivberatung, Öffentlichkeitsarbeit sowie Beratung von Archivpersonal und Nutzer(innen) ist ein Output/Input-Vergleich nur sinnvoll zu erstellen, wenn die Personalressourcen (i.d.R. ein erweiteter Personenkreis der Dienststellen ) im Rahmen einer Kosten-Leistungsrechnung produktscharf ermittelt werden.</t>
    </r>
  </si>
  <si>
    <t>Jahresquote
Output</t>
  </si>
  <si>
    <t>Input 
gesamt</t>
  </si>
  <si>
    <t>Tonband-/Audio-/Videorestaurierung/-konservierung*/**</t>
  </si>
  <si>
    <t>€/lfd. m</t>
  </si>
  <si>
    <t>€/Blatt</t>
  </si>
  <si>
    <t>€/Stück</t>
  </si>
  <si>
    <t>Produktkosten</t>
  </si>
  <si>
    <r>
      <rPr>
        <u/>
        <sz val="12"/>
        <rFont val="Arial"/>
        <family val="2"/>
      </rPr>
      <t>Gesamt</t>
    </r>
    <r>
      <rPr>
        <sz val="12"/>
        <rFont val="Arial"/>
        <family val="2"/>
      </rPr>
      <t>umfang des verpackten Archivguts (</t>
    </r>
    <r>
      <rPr>
        <u/>
        <sz val="12"/>
        <rFont val="Arial"/>
        <family val="2"/>
      </rPr>
      <t>inklusive</t>
    </r>
    <r>
      <rPr>
        <sz val="12"/>
        <rFont val="Arial"/>
        <family val="2"/>
      </rPr>
      <t xml:space="preserve"> BZ 4) 
</t>
    </r>
    <r>
      <rPr>
        <sz val="6"/>
        <rFont val="Arial"/>
        <family val="2"/>
      </rPr>
      <t xml:space="preserve">
</t>
    </r>
    <r>
      <rPr>
        <sz val="10"/>
        <rFont val="Arial"/>
        <family val="2"/>
      </rPr>
      <t>Erfasst wird bei dieser Kennzahl die Summe aus dem Umfang fachgerecht verpacken Archivguts (BZ 4) zuzüglich des Umfangs an Archivgut, das in älteren, nicht alterungsbeständigen Verpackungen gelagert wird. Auch diese älteren Verpackungen erfüllen für die präventive Bestandserhaltung wichtige Funktionen wie Lichtschutz, Staubschutz, Klimapufferung, bedingter Schutz gegen Einwirkung von Wasser, Feuer und mechanischen Schadensquellen, Sicherung des Ordnungszustands, Hilfe bei der Bergung usw.</t>
    </r>
  </si>
  <si>
    <r>
      <t xml:space="preserve">Umfang Akten und Amtsbücher, die hinsichtlich des Papiers/Buchblocks nicht konservatorisch-restauratorisch behandlungsbedürftig sind. 
</t>
    </r>
    <r>
      <rPr>
        <sz val="6"/>
        <rFont val="Arial"/>
        <family val="2"/>
      </rPr>
      <t xml:space="preserve">
</t>
    </r>
    <r>
      <rPr>
        <sz val="10"/>
        <rFont val="Arial"/>
        <family val="2"/>
      </rPr>
      <t xml:space="preserve">Der Umfang ist mit vertretbarem Aufwand nicht blattscharf zu ermitteln. Deshalb wird hier abweichend von den anderen Medien bzw. Restaurierungsarten nicht in Blatt/Stück, sondern in lfd. m  gezählt. 
</t>
    </r>
    <r>
      <rPr>
        <sz val="6"/>
        <rFont val="Arial"/>
        <family val="2"/>
      </rPr>
      <t xml:space="preserve">
</t>
    </r>
    <r>
      <rPr>
        <sz val="12"/>
        <rFont val="Arial"/>
        <family val="2"/>
      </rPr>
      <t>Handlungsbedarf  besteht beispielsweise bei fortschreitenden Schadensbildern wie Tintenfraß. Hier nicht mitzuzählen ist der Handlungsbedarf bei nicht alterungsbeständigen  Druck und Kopierverfahren (z.B. Thermopapiere), weil hier neben dem Umkopieren keine konservatorisch-restauratorischen Verfahren zum Einsatz kommen. Hier ebenfalls nicht mitzuzählen sind: reine konservatorische Verpackung (→BZ6), Entsäuerungsbedarf (→BZ11) sowie Schutz-/Nutzungsmedienerstellung (→BZ39).</t>
    </r>
  </si>
</sst>
</file>

<file path=xl/styles.xml><?xml version="1.0" encoding="utf-8"?>
<styleSheet xmlns="http://schemas.openxmlformats.org/spreadsheetml/2006/main">
  <numFmts count="1">
    <numFmt numFmtId="164" formatCode="#,##0.00\ &quot;€&quot;"/>
  </numFmts>
  <fonts count="19">
    <font>
      <sz val="10"/>
      <name val="Arial"/>
    </font>
    <font>
      <sz val="10"/>
      <name val="Arial"/>
    </font>
    <font>
      <sz val="12"/>
      <name val="Arial"/>
    </font>
    <font>
      <b/>
      <sz val="12"/>
      <name val="Arial"/>
      <family val="2"/>
    </font>
    <font>
      <sz val="12"/>
      <name val="Arial"/>
      <family val="2"/>
    </font>
    <font>
      <sz val="8"/>
      <name val="Arial"/>
    </font>
    <font>
      <b/>
      <sz val="10"/>
      <name val="Arial"/>
      <family val="2"/>
    </font>
    <font>
      <b/>
      <sz val="16"/>
      <name val="Arial"/>
      <family val="2"/>
    </font>
    <font>
      <sz val="10"/>
      <name val="Arial"/>
      <family val="2"/>
    </font>
    <font>
      <u/>
      <sz val="10"/>
      <name val="Arial"/>
      <family val="2"/>
    </font>
    <font>
      <b/>
      <sz val="12"/>
      <color indexed="10"/>
      <name val="Arial"/>
      <family val="2"/>
    </font>
    <font>
      <sz val="6"/>
      <name val="Arial"/>
      <family val="2"/>
    </font>
    <font>
      <b/>
      <sz val="12"/>
      <color indexed="9"/>
      <name val="Arial"/>
      <family val="2"/>
    </font>
    <font>
      <b/>
      <sz val="8"/>
      <name val="Arial"/>
    </font>
    <font>
      <sz val="8"/>
      <name val="Arial"/>
      <family val="2"/>
    </font>
    <font>
      <sz val="10"/>
      <color indexed="12"/>
      <name val="Arial"/>
    </font>
    <font>
      <sz val="24"/>
      <color indexed="12"/>
      <name val="Arial"/>
      <family val="2"/>
    </font>
    <font>
      <sz val="10"/>
      <color rgb="FFFF0000"/>
      <name val="Arial"/>
      <family val="2"/>
    </font>
    <font>
      <u/>
      <sz val="12"/>
      <name val="Arial"/>
      <family val="2"/>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66"/>
        <bgColor indexed="64"/>
      </patternFill>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44">
    <xf numFmtId="0" fontId="0" fillId="0" borderId="0" xfId="0"/>
    <xf numFmtId="0" fontId="3" fillId="2" borderId="1" xfId="0" applyFont="1" applyFill="1" applyBorder="1" applyAlignment="1">
      <alignment vertical="center"/>
    </xf>
    <xf numFmtId="0" fontId="3" fillId="2"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2" fillId="0" borderId="1" xfId="0" applyFont="1" applyFill="1" applyBorder="1" applyAlignment="1">
      <alignment vertical="top" wrapText="1"/>
    </xf>
    <xf numFmtId="0" fontId="4" fillId="0" borderId="0" xfId="0" applyFont="1" applyAlignment="1">
      <alignment wrapText="1"/>
    </xf>
    <xf numFmtId="0" fontId="3" fillId="2" borderId="1" xfId="0" applyFont="1" applyFill="1" applyBorder="1" applyAlignment="1">
      <alignment vertical="center" wrapText="1"/>
    </xf>
    <xf numFmtId="2" fontId="0" fillId="0" borderId="0" xfId="0" applyNumberFormat="1"/>
    <xf numFmtId="9" fontId="2" fillId="0" borderId="1" xfId="0" applyNumberFormat="1"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Fill="1" applyBorder="1" applyAlignment="1">
      <alignment vertical="top" wrapText="1"/>
    </xf>
    <xf numFmtId="0" fontId="1" fillId="0" borderId="1" xfId="0" applyFont="1" applyBorder="1" applyAlignment="1">
      <alignment vertical="top" wrapText="1"/>
    </xf>
    <xf numFmtId="0" fontId="6" fillId="2" borderId="1" xfId="0" applyFont="1" applyFill="1" applyBorder="1" applyAlignment="1">
      <alignment vertical="top" wrapText="1"/>
    </xf>
    <xf numFmtId="0" fontId="0" fillId="0" borderId="0" xfId="0" applyAlignment="1">
      <alignment vertical="center"/>
    </xf>
    <xf numFmtId="2" fontId="3" fillId="2" borderId="1" xfId="0" applyNumberFormat="1" applyFont="1" applyFill="1" applyBorder="1" applyAlignment="1">
      <alignment vertical="center" wrapText="1"/>
    </xf>
    <xf numFmtId="2" fontId="0" fillId="0" borderId="0" xfId="0" applyNumberFormat="1" applyAlignment="1">
      <alignment horizontal="right"/>
    </xf>
    <xf numFmtId="2" fontId="3" fillId="2" borderId="1" xfId="0" applyNumberFormat="1" applyFont="1" applyFill="1" applyBorder="1" applyAlignment="1">
      <alignment horizontal="right" vertical="top" wrapText="1"/>
    </xf>
    <xf numFmtId="2" fontId="2" fillId="0" borderId="1" xfId="0" applyNumberFormat="1" applyFont="1" applyBorder="1" applyAlignment="1">
      <alignment horizontal="right" vertical="top" wrapText="1"/>
    </xf>
    <xf numFmtId="2" fontId="3" fillId="2" borderId="1" xfId="0" applyNumberFormat="1"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alignment vertical="center" wrapText="1"/>
    </xf>
    <xf numFmtId="0" fontId="4" fillId="0" borderId="4" xfId="0" applyFont="1" applyBorder="1" applyAlignment="1">
      <alignment horizontal="left" vertical="top" wrapText="1"/>
    </xf>
    <xf numFmtId="0" fontId="0" fillId="0" borderId="0" xfId="0" applyAlignment="1">
      <alignment vertical="top"/>
    </xf>
    <xf numFmtId="0" fontId="4" fillId="0" borderId="5" xfId="0" applyFont="1" applyBorder="1" applyAlignment="1">
      <alignment horizontal="left" vertical="top" wrapText="1"/>
    </xf>
    <xf numFmtId="0" fontId="3" fillId="2" borderId="6" xfId="0" applyFont="1" applyFill="1" applyBorder="1" applyAlignment="1">
      <alignment vertical="top" wrapText="1"/>
    </xf>
    <xf numFmtId="0" fontId="7" fillId="0" borderId="0" xfId="0" applyFont="1" applyAlignment="1">
      <alignment vertical="top"/>
    </xf>
    <xf numFmtId="0" fontId="7" fillId="0" borderId="0" xfId="0" applyFont="1"/>
    <xf numFmtId="0" fontId="0" fillId="0" borderId="0" xfId="0" applyAlignment="1">
      <alignment horizontal="right" vertical="center"/>
    </xf>
    <xf numFmtId="0" fontId="3" fillId="2" borderId="6" xfId="0" applyFont="1" applyFill="1" applyBorder="1" applyAlignment="1">
      <alignment horizontal="left" vertical="center" wrapText="1"/>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10" fillId="2" borderId="7" xfId="0" applyFont="1" applyFill="1" applyBorder="1" applyAlignment="1">
      <alignment vertical="center" wrapText="1"/>
    </xf>
    <xf numFmtId="0" fontId="3" fillId="2" borderId="8" xfId="0" applyFont="1" applyFill="1" applyBorder="1" applyAlignment="1">
      <alignment vertical="center" wrapText="1"/>
    </xf>
    <xf numFmtId="0" fontId="4" fillId="4"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8" fillId="3" borderId="5" xfId="0" applyFont="1" applyFill="1" applyBorder="1" applyAlignment="1">
      <alignment horizontal="left" vertical="top" wrapText="1"/>
    </xf>
    <xf numFmtId="0" fontId="4" fillId="4" borderId="9" xfId="0" applyFont="1" applyFill="1" applyBorder="1" applyAlignment="1">
      <alignment horizontal="left" vertical="top" wrapText="1"/>
    </xf>
    <xf numFmtId="0" fontId="3" fillId="2" borderId="8" xfId="0" applyFont="1" applyFill="1" applyBorder="1" applyAlignment="1">
      <alignment vertical="center"/>
    </xf>
    <xf numFmtId="0" fontId="4" fillId="5" borderId="0" xfId="0" applyFont="1" applyFill="1" applyBorder="1" applyAlignment="1">
      <alignment horizontal="left" vertical="top" wrapText="1"/>
    </xf>
    <xf numFmtId="0" fontId="2" fillId="0" borderId="0" xfId="0" applyFont="1" applyFill="1" applyBorder="1" applyAlignment="1">
      <alignment vertical="top" wrapText="1"/>
    </xf>
    <xf numFmtId="3" fontId="2" fillId="0" borderId="7" xfId="0" applyNumberFormat="1" applyFont="1" applyBorder="1" applyAlignment="1">
      <alignment horizontal="right" vertical="center"/>
    </xf>
    <xf numFmtId="3" fontId="2" fillId="3" borderId="7"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2" fillId="4" borderId="10" xfId="0" applyNumberFormat="1" applyFont="1" applyFill="1" applyBorder="1" applyAlignment="1">
      <alignment horizontal="right" vertical="center"/>
    </xf>
    <xf numFmtId="0" fontId="2" fillId="4" borderId="11" xfId="0" applyFont="1" applyFill="1" applyBorder="1" applyAlignment="1">
      <alignment horizontal="right" vertical="center"/>
    </xf>
    <xf numFmtId="3" fontId="2" fillId="4" borderId="8" xfId="0" applyNumberFormat="1" applyFont="1" applyFill="1" applyBorder="1" applyAlignment="1">
      <alignment horizontal="right" vertical="center"/>
    </xf>
    <xf numFmtId="3" fontId="2" fillId="4" borderId="11" xfId="0" applyNumberFormat="1" applyFont="1" applyFill="1" applyBorder="1" applyAlignment="1">
      <alignment horizontal="right" vertical="center"/>
    </xf>
    <xf numFmtId="0" fontId="2" fillId="3" borderId="8" xfId="0" applyFont="1" applyFill="1" applyBorder="1" applyAlignment="1">
      <alignment horizontal="right" vertical="center"/>
    </xf>
    <xf numFmtId="0" fontId="2" fillId="4" borderId="10" xfId="0" applyFont="1" applyFill="1" applyBorder="1" applyAlignment="1">
      <alignment horizontal="right" vertical="center"/>
    </xf>
    <xf numFmtId="3" fontId="2" fillId="3" borderId="11" xfId="0" applyNumberFormat="1" applyFont="1" applyFill="1" applyBorder="1" applyAlignment="1">
      <alignment horizontal="right" vertical="center"/>
    </xf>
    <xf numFmtId="2" fontId="3" fillId="2" borderId="8" xfId="0" applyNumberFormat="1" applyFont="1" applyFill="1" applyBorder="1" applyAlignment="1">
      <alignment vertical="top" wrapText="1"/>
    </xf>
    <xf numFmtId="2" fontId="2" fillId="0" borderId="8" xfId="0" applyNumberFormat="1" applyFont="1" applyBorder="1" applyAlignment="1">
      <alignment horizontal="right" vertical="top" wrapText="1"/>
    </xf>
    <xf numFmtId="2" fontId="3" fillId="2" borderId="8" xfId="0" applyNumberFormat="1" applyFont="1" applyFill="1" applyBorder="1" applyAlignment="1">
      <alignment vertical="center" wrapText="1"/>
    </xf>
    <xf numFmtId="0" fontId="2" fillId="0" borderId="1" xfId="0" applyFont="1" applyBorder="1"/>
    <xf numFmtId="1" fontId="3" fillId="2" borderId="1" xfId="0" applyNumberFormat="1" applyFont="1" applyFill="1" applyBorder="1" applyAlignment="1">
      <alignment vertical="center" wrapText="1"/>
    </xf>
    <xf numFmtId="0" fontId="4" fillId="0" borderId="9" xfId="0" applyFont="1" applyBorder="1" applyAlignment="1">
      <alignment horizontal="left" vertical="top" wrapText="1"/>
    </xf>
    <xf numFmtId="3" fontId="2" fillId="0" borderId="11" xfId="0" applyNumberFormat="1" applyFont="1" applyBorder="1" applyAlignment="1">
      <alignment horizontal="right" vertical="center"/>
    </xf>
    <xf numFmtId="0" fontId="0" fillId="0" borderId="12" xfId="0" applyBorder="1" applyAlignment="1">
      <alignment vertical="center" wrapText="1"/>
    </xf>
    <xf numFmtId="0" fontId="0" fillId="0" borderId="0" xfId="0" applyAlignment="1">
      <alignment vertical="center" wrapText="1"/>
    </xf>
    <xf numFmtId="0" fontId="2" fillId="0" borderId="1" xfId="0" applyFont="1" applyBorder="1" applyAlignment="1">
      <alignment vertical="top"/>
    </xf>
    <xf numFmtId="0" fontId="0" fillId="0" borderId="0" xfId="0" applyAlignment="1">
      <alignment horizont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3" fillId="2"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0" xfId="0" applyFont="1" applyFill="1" applyBorder="1" applyAlignment="1">
      <alignment vertical="top" wrapText="1"/>
    </xf>
    <xf numFmtId="0" fontId="0" fillId="0" borderId="1" xfId="0" applyBorder="1" applyAlignment="1">
      <alignment vertical="center" wrapText="1"/>
    </xf>
    <xf numFmtId="0" fontId="3" fillId="0" borderId="0" xfId="0" applyFont="1" applyFill="1" applyBorder="1" applyAlignment="1">
      <alignment vertical="top"/>
    </xf>
    <xf numFmtId="164" fontId="3" fillId="0" borderId="0" xfId="0" applyNumberFormat="1" applyFont="1" applyFill="1" applyBorder="1" applyAlignment="1">
      <alignment vertical="top"/>
    </xf>
    <xf numFmtId="164" fontId="3" fillId="0" borderId="0" xfId="0" applyNumberFormat="1" applyFont="1" applyFill="1" applyBorder="1" applyAlignment="1">
      <alignment vertical="top" wrapText="1"/>
    </xf>
    <xf numFmtId="0" fontId="3" fillId="0" borderId="0" xfId="0" applyFont="1" applyFill="1" applyAlignment="1">
      <alignment vertical="top"/>
    </xf>
    <xf numFmtId="0" fontId="7" fillId="0" borderId="0" xfId="0" applyFont="1" applyAlignment="1">
      <alignment horizontal="left"/>
    </xf>
    <xf numFmtId="0" fontId="3" fillId="2" borderId="11" xfId="0" applyFont="1" applyFill="1" applyBorder="1" applyAlignment="1">
      <alignment vertical="center" wrapText="1"/>
    </xf>
    <xf numFmtId="0" fontId="6" fillId="2" borderId="11" xfId="0" applyFont="1" applyFill="1" applyBorder="1" applyAlignment="1">
      <alignment vertical="center" wrapText="1"/>
    </xf>
    <xf numFmtId="0" fontId="8" fillId="2" borderId="13" xfId="0" applyFont="1" applyFill="1" applyBorder="1" applyAlignment="1">
      <alignment vertical="center" wrapText="1"/>
    </xf>
    <xf numFmtId="0" fontId="6" fillId="2" borderId="8" xfId="0" applyFont="1" applyFill="1" applyBorder="1" applyAlignment="1">
      <alignment vertical="center" wrapText="1"/>
    </xf>
    <xf numFmtId="0" fontId="8" fillId="2" borderId="14" xfId="0" applyFont="1" applyFill="1" applyBorder="1" applyAlignment="1">
      <alignment vertical="center" wrapText="1"/>
    </xf>
    <xf numFmtId="0" fontId="1" fillId="2" borderId="14" xfId="0" applyFont="1" applyFill="1" applyBorder="1" applyAlignment="1">
      <alignment vertical="center" wrapText="1"/>
    </xf>
    <xf numFmtId="0" fontId="1" fillId="2" borderId="13" xfId="0" applyFont="1" applyFill="1" applyBorder="1" applyAlignment="1">
      <alignment vertical="center" wrapText="1"/>
    </xf>
    <xf numFmtId="0" fontId="3" fillId="0" borderId="15" xfId="0" applyFont="1" applyBorder="1" applyAlignment="1">
      <alignment vertical="center" wrapText="1"/>
    </xf>
    <xf numFmtId="164" fontId="3" fillId="4" borderId="15" xfId="0" applyNumberFormat="1" applyFont="1" applyFill="1" applyBorder="1" applyAlignment="1">
      <alignment vertical="center" wrapText="1"/>
    </xf>
    <xf numFmtId="164" fontId="3" fillId="6" borderId="15" xfId="0" applyNumberFormat="1" applyFont="1" applyFill="1" applyBorder="1" applyAlignment="1">
      <alignment vertical="center" wrapText="1"/>
    </xf>
    <xf numFmtId="164" fontId="3" fillId="7" borderId="15" xfId="0" applyNumberFormat="1" applyFont="1" applyFill="1" applyBorder="1" applyAlignment="1">
      <alignment vertical="center" wrapText="1"/>
    </xf>
    <xf numFmtId="0" fontId="3" fillId="0" borderId="0" xfId="0" applyFont="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164" fontId="0" fillId="4" borderId="5" xfId="0" applyNumberFormat="1" applyFill="1" applyBorder="1" applyAlignment="1">
      <alignment vertical="center" wrapText="1"/>
    </xf>
    <xf numFmtId="164" fontId="2" fillId="4" borderId="5" xfId="0" applyNumberFormat="1" applyFont="1" applyFill="1" applyBorder="1" applyAlignment="1">
      <alignment vertical="center" wrapText="1"/>
    </xf>
    <xf numFmtId="164" fontId="2" fillId="6" borderId="5" xfId="0" applyNumberFormat="1" applyFont="1" applyFill="1" applyBorder="1" applyAlignment="1">
      <alignment vertical="center" wrapText="1"/>
    </xf>
    <xf numFmtId="164" fontId="0" fillId="7" borderId="5" xfId="0" applyNumberFormat="1" applyFill="1" applyBorder="1" applyAlignment="1">
      <alignment vertical="center" wrapText="1"/>
    </xf>
    <xf numFmtId="164" fontId="2" fillId="7" borderId="5" xfId="0" applyNumberFormat="1" applyFont="1" applyFill="1" applyBorder="1" applyAlignment="1">
      <alignment vertical="center" wrapText="1"/>
    </xf>
    <xf numFmtId="164" fontId="3" fillId="3" borderId="5" xfId="0" applyNumberFormat="1" applyFont="1" applyFill="1" applyBorder="1" applyAlignment="1">
      <alignment vertical="center" wrapText="1"/>
    </xf>
    <xf numFmtId="164" fontId="0" fillId="4" borderId="1" xfId="0" applyNumberFormat="1" applyFill="1" applyBorder="1" applyAlignment="1">
      <alignment vertical="center" wrapText="1"/>
    </xf>
    <xf numFmtId="164" fontId="2" fillId="6" borderId="1" xfId="0" applyNumberFormat="1" applyFont="1" applyFill="1" applyBorder="1" applyAlignment="1">
      <alignment vertical="center" wrapText="1"/>
    </xf>
    <xf numFmtId="164" fontId="0" fillId="7" borderId="1" xfId="0" applyNumberFormat="1" applyFill="1" applyBorder="1" applyAlignment="1">
      <alignment vertical="center" wrapText="1"/>
    </xf>
    <xf numFmtId="0" fontId="8" fillId="0" borderId="12" xfId="0" applyFont="1" applyFill="1" applyBorder="1" applyAlignment="1">
      <alignment vertical="center" wrapText="1"/>
    </xf>
    <xf numFmtId="0" fontId="8" fillId="0" borderId="1" xfId="0" applyFont="1" applyFill="1" applyBorder="1" applyAlignment="1">
      <alignment vertical="center" wrapText="1"/>
    </xf>
    <xf numFmtId="164" fontId="5" fillId="4" borderId="1"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6" borderId="1" xfId="0" applyNumberFormat="1" applyFont="1" applyFill="1" applyBorder="1" applyAlignment="1">
      <alignment vertical="center" wrapText="1"/>
    </xf>
    <xf numFmtId="164" fontId="5" fillId="7" borderId="1" xfId="0" applyNumberFormat="1" applyFont="1" applyFill="1" applyBorder="1" applyAlignment="1">
      <alignment vertical="center" wrapText="1"/>
    </xf>
    <xf numFmtId="164" fontId="5" fillId="7" borderId="5" xfId="0" applyNumberFormat="1" applyFont="1" applyFill="1" applyBorder="1" applyAlignment="1">
      <alignment vertical="center" wrapText="1"/>
    </xf>
    <xf numFmtId="164" fontId="13" fillId="3" borderId="5" xfId="0" applyNumberFormat="1" applyFont="1" applyFill="1" applyBorder="1" applyAlignment="1">
      <alignment vertical="center" wrapText="1"/>
    </xf>
    <xf numFmtId="0" fontId="0" fillId="0" borderId="12" xfId="0" applyFill="1" applyBorder="1" applyAlignment="1">
      <alignment vertical="center" wrapText="1"/>
    </xf>
    <xf numFmtId="0" fontId="0" fillId="0" borderId="1" xfId="0" applyFill="1" applyBorder="1" applyAlignment="1">
      <alignment vertical="center" wrapText="1"/>
    </xf>
    <xf numFmtId="0" fontId="0" fillId="0" borderId="17" xfId="0" applyFill="1" applyBorder="1" applyAlignment="1">
      <alignment vertical="center" wrapText="1"/>
    </xf>
    <xf numFmtId="0" fontId="0" fillId="0" borderId="9" xfId="0" applyFill="1" applyBorder="1" applyAlignment="1">
      <alignment vertical="center" wrapText="1"/>
    </xf>
    <xf numFmtId="164" fontId="5" fillId="4" borderId="9" xfId="0" applyNumberFormat="1" applyFont="1" applyFill="1" applyBorder="1" applyAlignment="1">
      <alignment vertical="center" wrapText="1"/>
    </xf>
    <xf numFmtId="164" fontId="5" fillId="4" borderId="18" xfId="0" applyNumberFormat="1" applyFont="1" applyFill="1" applyBorder="1" applyAlignment="1">
      <alignment vertical="center" wrapText="1"/>
    </xf>
    <xf numFmtId="164" fontId="5" fillId="6" borderId="9" xfId="0" applyNumberFormat="1" applyFont="1" applyFill="1" applyBorder="1" applyAlignment="1">
      <alignment vertical="center" wrapText="1"/>
    </xf>
    <xf numFmtId="164" fontId="5" fillId="7" borderId="9" xfId="0" applyNumberFormat="1" applyFont="1" applyFill="1" applyBorder="1" applyAlignment="1">
      <alignment vertical="center" wrapText="1"/>
    </xf>
    <xf numFmtId="164" fontId="5" fillId="7" borderId="18" xfId="0" applyNumberFormat="1" applyFont="1" applyFill="1" applyBorder="1" applyAlignment="1">
      <alignment vertical="center" wrapText="1"/>
    </xf>
    <xf numFmtId="164" fontId="13" fillId="3" borderId="18" xfId="0" applyNumberFormat="1" applyFont="1" applyFill="1" applyBorder="1" applyAlignment="1">
      <alignment vertical="center" wrapText="1"/>
    </xf>
    <xf numFmtId="0" fontId="3" fillId="0" borderId="19" xfId="0" applyFont="1" applyBorder="1" applyAlignment="1">
      <alignment vertical="center" wrapText="1"/>
    </xf>
    <xf numFmtId="164" fontId="3" fillId="3" borderId="20" xfId="0" applyNumberFormat="1" applyFont="1" applyFill="1" applyBorder="1" applyAlignment="1">
      <alignment vertical="center" wrapText="1"/>
    </xf>
    <xf numFmtId="0" fontId="4" fillId="8" borderId="6" xfId="0" applyFont="1" applyFill="1" applyBorder="1" applyAlignment="1">
      <alignment horizontal="left" vertical="center" wrapText="1"/>
    </xf>
    <xf numFmtId="164" fontId="4" fillId="8" borderId="5" xfId="0" applyNumberFormat="1" applyFont="1" applyFill="1" applyBorder="1" applyAlignment="1">
      <alignment horizontal="left" vertical="center" wrapText="1"/>
    </xf>
    <xf numFmtId="164" fontId="14" fillId="8" borderId="5" xfId="0" applyNumberFormat="1" applyFont="1" applyFill="1" applyBorder="1" applyAlignment="1">
      <alignment horizontal="left" vertical="center" wrapText="1"/>
    </xf>
    <xf numFmtId="164" fontId="14" fillId="8" borderId="18" xfId="0" applyNumberFormat="1" applyFont="1" applyFill="1" applyBorder="1" applyAlignment="1">
      <alignment horizontal="left" vertical="center" wrapText="1"/>
    </xf>
    <xf numFmtId="164" fontId="4" fillId="8" borderId="20" xfId="0" applyNumberFormat="1" applyFont="1" applyFill="1" applyBorder="1" applyAlignment="1">
      <alignment horizontal="left" vertical="center" wrapText="1"/>
    </xf>
    <xf numFmtId="0" fontId="3" fillId="0" borderId="5" xfId="0" applyFont="1" applyBorder="1" applyAlignment="1">
      <alignment horizontal="left" vertical="center"/>
    </xf>
    <xf numFmtId="0" fontId="0" fillId="0" borderId="5" xfId="0" applyBorder="1" applyAlignment="1">
      <alignment horizontal="center" vertical="center"/>
    </xf>
    <xf numFmtId="0" fontId="3" fillId="2" borderId="1" xfId="0" applyFont="1" applyFill="1" applyBorder="1" applyAlignment="1">
      <alignment horizontal="left" vertical="top" textRotation="90" wrapText="1"/>
    </xf>
    <xf numFmtId="0" fontId="1" fillId="0" borderId="0" xfId="0" applyFont="1" applyAlignment="1">
      <alignment vertical="top" textRotation="90" wrapText="1"/>
    </xf>
    <xf numFmtId="0" fontId="4" fillId="0" borderId="21" xfId="0" applyFont="1" applyBorder="1" applyAlignment="1">
      <alignment horizontal="left" vertical="top" wrapText="1"/>
    </xf>
    <xf numFmtId="0" fontId="4" fillId="0" borderId="2" xfId="0" applyNumberFormat="1" applyFont="1" applyBorder="1" applyAlignment="1">
      <alignment horizontal="left" vertical="top" wrapText="1"/>
    </xf>
    <xf numFmtId="0" fontId="16" fillId="0" borderId="0" xfId="0" applyFont="1" applyFill="1" applyBorder="1" applyAlignment="1">
      <alignment vertical="top" wrapText="1"/>
    </xf>
    <xf numFmtId="0" fontId="0" fillId="0" borderId="1" xfId="0" applyBorder="1" applyAlignment="1">
      <alignment horizontal="center" vertical="center"/>
    </xf>
    <xf numFmtId="0" fontId="0" fillId="0" borderId="9" xfId="0" applyBorder="1" applyAlignment="1">
      <alignment horizontal="center" vertical="center"/>
    </xf>
    <xf numFmtId="3" fontId="2" fillId="3" borderId="7"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3" borderId="8"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4" borderId="6" xfId="0" applyNumberFormat="1" applyFont="1" applyFill="1" applyBorder="1" applyAlignment="1">
      <alignment horizontal="center" vertical="center"/>
    </xf>
    <xf numFmtId="3" fontId="2" fillId="3" borderId="11" xfId="0" applyNumberFormat="1" applyFont="1" applyFill="1" applyBorder="1" applyAlignment="1">
      <alignment horizontal="center" vertical="center"/>
    </xf>
    <xf numFmtId="3" fontId="2" fillId="3" borderId="9" xfId="0" applyNumberFormat="1" applyFont="1" applyFill="1" applyBorder="1" applyAlignment="1">
      <alignment horizontal="center" vertical="center"/>
    </xf>
    <xf numFmtId="0" fontId="2" fillId="4" borderId="11" xfId="0" applyFont="1" applyFill="1" applyBorder="1" applyAlignment="1">
      <alignment horizontal="center" vertical="center"/>
    </xf>
    <xf numFmtId="0" fontId="2" fillId="4" borderId="9" xfId="0" applyFont="1" applyFill="1" applyBorder="1" applyAlignment="1">
      <alignment horizontal="center" vertical="center"/>
    </xf>
    <xf numFmtId="3" fontId="2" fillId="4" borderId="8"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0" xfId="0" applyFont="1"/>
    <xf numFmtId="0" fontId="17" fillId="0" borderId="0" xfId="0" applyFont="1"/>
    <xf numFmtId="0" fontId="8" fillId="0" borderId="1" xfId="0" applyFont="1" applyBorder="1" applyAlignment="1">
      <alignment vertical="top" wrapText="1"/>
    </xf>
    <xf numFmtId="0" fontId="4" fillId="0" borderId="0" xfId="0" applyFont="1"/>
    <xf numFmtId="0" fontId="0" fillId="9" borderId="1" xfId="0" applyFill="1" applyBorder="1"/>
    <xf numFmtId="0" fontId="4" fillId="10" borderId="8" xfId="0" applyFont="1" applyFill="1" applyBorder="1" applyAlignment="1">
      <alignment horizontal="right" vertical="center"/>
    </xf>
    <xf numFmtId="0" fontId="4" fillId="10" borderId="12" xfId="0" applyFont="1" applyFill="1" applyBorder="1" applyAlignment="1">
      <alignment vertical="center"/>
    </xf>
    <xf numFmtId="0" fontId="4" fillId="11" borderId="12" xfId="0" applyFont="1" applyFill="1" applyBorder="1" applyAlignment="1">
      <alignment vertical="center"/>
    </xf>
    <xf numFmtId="0" fontId="3" fillId="9" borderId="1" xfId="0" applyFont="1" applyFill="1" applyBorder="1" applyAlignment="1">
      <alignment vertical="center"/>
    </xf>
    <xf numFmtId="164" fontId="4" fillId="12" borderId="1" xfId="0" applyNumberFormat="1" applyFont="1" applyFill="1" applyBorder="1" applyAlignment="1">
      <alignment horizontal="right" vertical="center"/>
    </xf>
    <xf numFmtId="0" fontId="3" fillId="12" borderId="1" xfId="0" applyFont="1" applyFill="1" applyBorder="1" applyAlignment="1">
      <alignment horizontal="center" vertical="top" wrapText="1"/>
    </xf>
    <xf numFmtId="4" fontId="4" fillId="11" borderId="8" xfId="0" applyNumberFormat="1" applyFont="1" applyFill="1" applyBorder="1" applyAlignment="1">
      <alignment horizontal="right" vertical="center"/>
    </xf>
    <xf numFmtId="9" fontId="4" fillId="0" borderId="1" xfId="0" applyNumberFormat="1" applyFont="1" applyBorder="1" applyAlignment="1">
      <alignment horizontal="left" vertical="top" wrapText="1"/>
    </xf>
    <xf numFmtId="0" fontId="4" fillId="3" borderId="9" xfId="0" applyFont="1" applyFill="1" applyBorder="1" applyAlignment="1">
      <alignment horizontal="left" vertical="top" wrapText="1"/>
    </xf>
    <xf numFmtId="0" fontId="4" fillId="3" borderId="5" xfId="0" applyFont="1" applyFill="1" applyBorder="1" applyAlignment="1">
      <alignment horizontal="left" vertical="top" wrapText="1"/>
    </xf>
    <xf numFmtId="0" fontId="12" fillId="5" borderId="25" xfId="0" applyFont="1" applyFill="1" applyBorder="1" applyAlignment="1">
      <alignment vertical="center" wrapText="1"/>
    </xf>
    <xf numFmtId="0" fontId="0" fillId="0" borderId="26" xfId="0" applyBorder="1" applyAlignment="1">
      <alignment vertical="center" wrapText="1"/>
    </xf>
    <xf numFmtId="0" fontId="0" fillId="0" borderId="19" xfId="0" applyBorder="1" applyAlignment="1">
      <alignment vertical="center" wrapText="1"/>
    </xf>
    <xf numFmtId="0" fontId="4" fillId="0" borderId="9"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3" fontId="2" fillId="5" borderId="0" xfId="0" applyNumberFormat="1" applyFont="1" applyFill="1" applyBorder="1" applyAlignment="1">
      <alignment vertical="center" wrapText="1"/>
    </xf>
    <xf numFmtId="0" fontId="0" fillId="0" borderId="0" xfId="0" applyBorder="1" applyAlignment="1">
      <alignment vertical="center" wrapText="1"/>
    </xf>
    <xf numFmtId="0" fontId="2" fillId="5" borderId="0" xfId="0" applyFont="1" applyFill="1" applyBorder="1" applyAlignment="1">
      <alignment vertical="center" wrapText="1"/>
    </xf>
    <xf numFmtId="0" fontId="2" fillId="0" borderId="9" xfId="0" applyFont="1"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5" xfId="0" applyBorder="1" applyAlignment="1">
      <alignment horizontal="center" vertical="center" textRotation="90" wrapText="1"/>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18" xfId="0" applyFont="1" applyBorder="1" applyAlignment="1">
      <alignment horizontal="center" vertical="center" textRotation="90" wrapText="1"/>
    </xf>
    <xf numFmtId="0" fontId="12" fillId="5" borderId="8" xfId="0" applyFont="1" applyFill="1" applyBorder="1" applyAlignment="1">
      <alignment vertical="center" wrapText="1"/>
    </xf>
    <xf numFmtId="0" fontId="12" fillId="5" borderId="27" xfId="0" applyFont="1" applyFill="1" applyBorder="1" applyAlignment="1">
      <alignment vertical="center" wrapText="1"/>
    </xf>
    <xf numFmtId="0" fontId="0" fillId="0" borderId="12" xfId="0" applyBorder="1" applyAlignment="1">
      <alignment vertical="center"/>
    </xf>
    <xf numFmtId="0" fontId="2" fillId="5" borderId="8" xfId="0" applyFont="1" applyFill="1" applyBorder="1" applyAlignment="1">
      <alignment vertical="center" wrapText="1"/>
    </xf>
    <xf numFmtId="0" fontId="0" fillId="5" borderId="27" xfId="0" applyFill="1" applyBorder="1" applyAlignment="1">
      <alignment vertical="center"/>
    </xf>
    <xf numFmtId="0" fontId="0" fillId="5" borderId="12" xfId="0" applyFill="1" applyBorder="1" applyAlignment="1">
      <alignment vertical="center"/>
    </xf>
    <xf numFmtId="0" fontId="3" fillId="3" borderId="9" xfId="0" applyFont="1" applyFill="1" applyBorder="1" applyAlignment="1">
      <alignment horizontal="center" vertical="center" wrapText="1"/>
    </xf>
    <xf numFmtId="0" fontId="3" fillId="3" borderId="18" xfId="0" applyFont="1" applyFill="1" applyBorder="1" applyAlignment="1">
      <alignment horizontal="center" vertical="center"/>
    </xf>
    <xf numFmtId="0" fontId="0" fillId="0" borderId="5" xfId="0" applyBorder="1" applyAlignment="1">
      <alignment horizontal="center" vertical="center"/>
    </xf>
    <xf numFmtId="0" fontId="6" fillId="0" borderId="11" xfId="0" applyFont="1" applyBorder="1" applyAlignment="1">
      <alignment vertical="top" wrapText="1"/>
    </xf>
    <xf numFmtId="0" fontId="0" fillId="0" borderId="28" xfId="0" applyBorder="1" applyAlignment="1">
      <alignment vertical="top" wrapText="1"/>
    </xf>
    <xf numFmtId="0" fontId="0" fillId="0" borderId="17" xfId="0" applyBorder="1" applyAlignment="1">
      <alignment vertical="top" wrapText="1"/>
    </xf>
    <xf numFmtId="0" fontId="6" fillId="0" borderId="8" xfId="0" applyFont="1" applyBorder="1" applyAlignment="1">
      <alignment vertical="top" wrapText="1"/>
    </xf>
    <xf numFmtId="0" fontId="0" fillId="0" borderId="27" xfId="0" applyBorder="1" applyAlignment="1">
      <alignment vertical="top" wrapText="1"/>
    </xf>
    <xf numFmtId="0" fontId="0" fillId="0" borderId="12" xfId="0" applyBorder="1" applyAlignment="1">
      <alignment vertical="top" wrapText="1"/>
    </xf>
    <xf numFmtId="0" fontId="3" fillId="2" borderId="8" xfId="0" applyFont="1" applyFill="1" applyBorder="1" applyAlignment="1">
      <alignment vertical="center" wrapText="1"/>
    </xf>
    <xf numFmtId="0" fontId="0" fillId="0" borderId="14" xfId="0" applyBorder="1" applyAlignment="1">
      <alignment vertical="center" wrapText="1"/>
    </xf>
    <xf numFmtId="0" fontId="3" fillId="2" borderId="25" xfId="0" applyFont="1" applyFill="1" applyBorder="1" applyAlignment="1">
      <alignment vertical="center" wrapText="1"/>
    </xf>
    <xf numFmtId="0" fontId="3" fillId="0" borderId="29" xfId="0" applyFont="1" applyBorder="1" applyAlignment="1">
      <alignment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8" xfId="0" applyFont="1" applyFill="1" applyBorder="1" applyAlignment="1">
      <alignment horizontal="center" vertical="center"/>
    </xf>
    <xf numFmtId="0" fontId="0" fillId="8" borderId="5" xfId="0" applyFill="1" applyBorder="1" applyAlignment="1">
      <alignment horizontal="center" vertical="center"/>
    </xf>
    <xf numFmtId="0" fontId="6" fillId="0" borderId="8" xfId="0" applyFont="1" applyBorder="1" applyAlignment="1">
      <alignment horizontal="left" vertical="top" wrapText="1"/>
    </xf>
    <xf numFmtId="0" fontId="8" fillId="0" borderId="27" xfId="0" applyFont="1" applyBorder="1" applyAlignment="1">
      <alignment vertical="top" wrapText="1"/>
    </xf>
    <xf numFmtId="0" fontId="8" fillId="0" borderId="12" xfId="0" applyFont="1" applyBorder="1" applyAlignment="1">
      <alignment vertical="top" wrapText="1"/>
    </xf>
    <xf numFmtId="0" fontId="6" fillId="0" borderId="7" xfId="0" applyFont="1" applyBorder="1" applyAlignment="1">
      <alignment vertical="top" wrapText="1"/>
    </xf>
    <xf numFmtId="0" fontId="0" fillId="0" borderId="30" xfId="0" applyBorder="1" applyAlignment="1">
      <alignment vertical="top" wrapText="1"/>
    </xf>
    <xf numFmtId="0" fontId="0" fillId="0" borderId="16" xfId="0" applyBorder="1" applyAlignment="1">
      <alignment vertical="top" wrapText="1"/>
    </xf>
    <xf numFmtId="0" fontId="3" fillId="2" borderId="8"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3" fillId="2" borderId="1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3" fillId="2" borderId="11" xfId="0" applyFont="1" applyFill="1" applyBorder="1" applyAlignment="1">
      <alignment vertical="center" wrapText="1"/>
    </xf>
    <xf numFmtId="0" fontId="0" fillId="0" borderId="13" xfId="0" applyBorder="1" applyAlignment="1">
      <alignment vertical="center" wrapText="1"/>
    </xf>
    <xf numFmtId="0" fontId="3" fillId="4" borderId="8"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2"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12"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8" xfId="0" applyFont="1" applyFill="1" applyBorder="1" applyAlignment="1">
      <alignment horizontal="center" vertical="center"/>
    </xf>
    <xf numFmtId="0" fontId="3" fillId="10" borderId="8" xfId="0" applyFont="1" applyFill="1" applyBorder="1" applyAlignment="1">
      <alignment horizontal="center" vertical="top" wrapText="1"/>
    </xf>
    <xf numFmtId="0" fontId="3" fillId="10" borderId="12" xfId="0" applyFont="1" applyFill="1" applyBorder="1" applyAlignment="1">
      <alignment horizontal="center" vertical="top" wrapText="1"/>
    </xf>
    <xf numFmtId="0" fontId="3" fillId="11" borderId="8" xfId="0" applyFont="1" applyFill="1" applyBorder="1" applyAlignment="1">
      <alignment horizontal="center" vertical="top"/>
    </xf>
    <xf numFmtId="0" fontId="3" fillId="11" borderId="12" xfId="0" applyFont="1" applyFill="1" applyBorder="1" applyAlignment="1">
      <alignment horizontal="center" vertical="top"/>
    </xf>
  </cellXfs>
  <cellStyles count="1">
    <cellStyle name="Standard" xfId="0" builtinId="0"/>
  </cellStyles>
  <dxfs count="8">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enableFormatConditionsCalculation="0">
    <tabColor indexed="42"/>
  </sheetPr>
  <dimension ref="A1:H78"/>
  <sheetViews>
    <sheetView topLeftCell="A73" zoomScaleNormal="100" workbookViewId="0">
      <selection activeCell="C24" sqref="C24"/>
    </sheetView>
  </sheetViews>
  <sheetFormatPr baseColWidth="10" defaultRowHeight="12.75"/>
  <cols>
    <col min="1" max="1" width="4.5703125" customWidth="1"/>
    <col min="2" max="2" width="44.28515625" customWidth="1"/>
    <col min="3" max="3" width="87.5703125" customWidth="1"/>
    <col min="4" max="4" width="7.7109375" customWidth="1"/>
    <col min="5" max="5" width="11.140625" style="29" customWidth="1"/>
    <col min="6" max="6" width="3.5703125" customWidth="1"/>
    <col min="7" max="7" width="3.7109375" customWidth="1"/>
    <col min="8" max="8" width="5.85546875" customWidth="1"/>
  </cols>
  <sheetData>
    <row r="1" spans="1:8" ht="20.25">
      <c r="A1" s="28" t="s">
        <v>206</v>
      </c>
    </row>
    <row r="3" spans="1:8" s="21" customFormat="1" ht="74.25" customHeight="1" thickBot="1">
      <c r="A3" s="2" t="s">
        <v>74</v>
      </c>
      <c r="B3" s="26" t="s">
        <v>170</v>
      </c>
      <c r="C3" s="26" t="s">
        <v>174</v>
      </c>
      <c r="D3" s="26" t="s">
        <v>165</v>
      </c>
      <c r="E3" s="30" t="s">
        <v>73</v>
      </c>
      <c r="F3" s="131" t="s">
        <v>244</v>
      </c>
      <c r="G3" s="131" t="s">
        <v>245</v>
      </c>
      <c r="H3" s="132" t="s">
        <v>246</v>
      </c>
    </row>
    <row r="4" spans="1:8" s="22" customFormat="1" ht="30.75" customHeight="1" thickBot="1">
      <c r="A4" s="33"/>
      <c r="B4" s="177" t="s">
        <v>162</v>
      </c>
      <c r="C4" s="178"/>
      <c r="D4" s="178"/>
      <c r="E4" s="178"/>
      <c r="F4" s="178"/>
      <c r="G4" s="179"/>
    </row>
    <row r="5" spans="1:8" ht="82.5" customHeight="1">
      <c r="A5" s="1">
        <v>1</v>
      </c>
      <c r="B5" s="25" t="s">
        <v>75</v>
      </c>
      <c r="C5" s="25" t="s">
        <v>20</v>
      </c>
      <c r="D5" s="25" t="s">
        <v>166</v>
      </c>
      <c r="E5" s="43"/>
      <c r="F5" s="136"/>
      <c r="G5" s="136"/>
    </row>
    <row r="6" spans="1:8" ht="30.75" thickBot="1">
      <c r="A6" s="1">
        <v>2</v>
      </c>
      <c r="B6" s="58" t="s">
        <v>164</v>
      </c>
      <c r="C6" s="58" t="s">
        <v>171</v>
      </c>
      <c r="D6" s="58" t="s">
        <v>166</v>
      </c>
      <c r="E6" s="59"/>
      <c r="F6" s="137"/>
      <c r="G6" s="137"/>
    </row>
    <row r="7" spans="1:8" s="22" customFormat="1" ht="30.75" customHeight="1" thickBot="1">
      <c r="A7" s="34"/>
      <c r="B7" s="177" t="s">
        <v>163</v>
      </c>
      <c r="C7" s="178"/>
      <c r="D7" s="178"/>
      <c r="E7" s="178"/>
      <c r="F7" s="178"/>
      <c r="G7" s="179"/>
    </row>
    <row r="8" spans="1:8" ht="30.75" customHeight="1">
      <c r="A8" s="1">
        <v>3</v>
      </c>
      <c r="B8" s="36" t="s">
        <v>168</v>
      </c>
      <c r="C8" s="36" t="s">
        <v>179</v>
      </c>
      <c r="D8" s="36" t="s">
        <v>166</v>
      </c>
      <c r="E8" s="44"/>
      <c r="F8" s="138"/>
      <c r="G8" s="139"/>
    </row>
    <row r="9" spans="1:8" ht="102.75" customHeight="1">
      <c r="A9" s="1">
        <v>4</v>
      </c>
      <c r="B9" s="31" t="s">
        <v>167</v>
      </c>
      <c r="C9" s="31" t="s">
        <v>250</v>
      </c>
      <c r="D9" s="31" t="s">
        <v>166</v>
      </c>
      <c r="E9" s="45"/>
      <c r="F9" s="140"/>
      <c r="G9" s="141"/>
    </row>
    <row r="10" spans="1:8" ht="99.75">
      <c r="A10" s="1">
        <v>5</v>
      </c>
      <c r="B10" s="31" t="s">
        <v>76</v>
      </c>
      <c r="C10" s="31" t="s">
        <v>272</v>
      </c>
      <c r="D10" s="31" t="s">
        <v>166</v>
      </c>
      <c r="E10" s="45"/>
      <c r="F10" s="140"/>
      <c r="G10" s="141"/>
    </row>
    <row r="11" spans="1:8" ht="15.75" customHeight="1" thickBot="1">
      <c r="A11" s="1">
        <v>6</v>
      </c>
      <c r="B11" s="35" t="s">
        <v>77</v>
      </c>
      <c r="C11" s="35" t="s">
        <v>169</v>
      </c>
      <c r="D11" s="35" t="s">
        <v>166</v>
      </c>
      <c r="E11" s="46"/>
      <c r="F11" s="142"/>
      <c r="G11" s="143"/>
    </row>
    <row r="12" spans="1:8" s="22" customFormat="1" ht="30.75" customHeight="1" thickBot="1">
      <c r="A12" s="34"/>
      <c r="B12" s="177" t="s">
        <v>129</v>
      </c>
      <c r="C12" s="178"/>
      <c r="D12" s="178"/>
      <c r="E12" s="178"/>
      <c r="F12" s="178"/>
      <c r="G12" s="179"/>
    </row>
    <row r="13" spans="1:8" ht="123.75">
      <c r="A13" s="1">
        <v>7</v>
      </c>
      <c r="B13" s="31" t="s">
        <v>86</v>
      </c>
      <c r="C13" s="31" t="s">
        <v>247</v>
      </c>
      <c r="D13" s="31" t="s">
        <v>172</v>
      </c>
      <c r="E13" s="45"/>
      <c r="F13" s="140"/>
      <c r="G13" s="141"/>
    </row>
    <row r="14" spans="1:8" ht="16.5" thickBot="1">
      <c r="A14" s="1">
        <v>8</v>
      </c>
      <c r="B14" s="35" t="s">
        <v>89</v>
      </c>
      <c r="C14" s="35" t="s">
        <v>173</v>
      </c>
      <c r="D14" s="35" t="s">
        <v>166</v>
      </c>
      <c r="E14" s="46"/>
      <c r="F14" s="142"/>
      <c r="G14" s="143"/>
    </row>
    <row r="15" spans="1:8" ht="153.75" customHeight="1">
      <c r="A15" s="1">
        <v>9</v>
      </c>
      <c r="B15" s="36" t="s">
        <v>248</v>
      </c>
      <c r="C15" s="36" t="s">
        <v>0</v>
      </c>
      <c r="D15" s="36" t="s">
        <v>166</v>
      </c>
      <c r="E15" s="44"/>
      <c r="F15" s="138"/>
      <c r="G15" s="139"/>
    </row>
    <row r="16" spans="1:8" ht="153.75" customHeight="1">
      <c r="A16" s="189">
        <v>10</v>
      </c>
      <c r="B16" s="175" t="s">
        <v>175</v>
      </c>
      <c r="C16" s="37" t="s">
        <v>249</v>
      </c>
      <c r="D16" s="175" t="s">
        <v>166</v>
      </c>
      <c r="E16" s="52"/>
      <c r="F16" s="144"/>
      <c r="G16" s="145"/>
    </row>
    <row r="17" spans="1:7" ht="64.5" customHeight="1" thickBot="1">
      <c r="A17" s="190"/>
      <c r="B17" s="176"/>
      <c r="C17" s="38" t="s">
        <v>251</v>
      </c>
      <c r="D17" s="176"/>
      <c r="E17" s="44"/>
      <c r="F17" s="138"/>
      <c r="G17" s="139"/>
    </row>
    <row r="18" spans="1:7" s="22" customFormat="1" ht="30.75" customHeight="1" thickBot="1">
      <c r="A18" s="34"/>
      <c r="B18" s="177" t="s">
        <v>90</v>
      </c>
      <c r="C18" s="178"/>
      <c r="D18" s="178"/>
      <c r="E18" s="178"/>
      <c r="F18" s="178"/>
      <c r="G18" s="179"/>
    </row>
    <row r="19" spans="1:7" ht="31.5">
      <c r="A19" s="1">
        <v>11</v>
      </c>
      <c r="B19" s="25" t="s">
        <v>200</v>
      </c>
      <c r="C19" s="25" t="s">
        <v>48</v>
      </c>
      <c r="D19" s="25" t="s">
        <v>166</v>
      </c>
      <c r="E19" s="43"/>
      <c r="F19" s="136"/>
      <c r="G19" s="136"/>
    </row>
    <row r="20" spans="1:7" ht="15.75">
      <c r="A20" s="1">
        <v>12</v>
      </c>
      <c r="B20" s="31" t="s">
        <v>91</v>
      </c>
      <c r="C20" s="31" t="s">
        <v>65</v>
      </c>
      <c r="D20" s="31" t="s">
        <v>166</v>
      </c>
      <c r="E20" s="45"/>
      <c r="F20" s="140"/>
      <c r="G20" s="141"/>
    </row>
    <row r="21" spans="1:7" ht="15.75">
      <c r="A21" s="1">
        <v>13</v>
      </c>
      <c r="B21" s="39" t="s">
        <v>49</v>
      </c>
      <c r="C21" s="39" t="s">
        <v>66</v>
      </c>
      <c r="D21" s="39" t="s">
        <v>166</v>
      </c>
      <c r="E21" s="47"/>
      <c r="F21" s="146"/>
      <c r="G21" s="147"/>
    </row>
    <row r="22" spans="1:7" ht="9" customHeight="1">
      <c r="A22" s="40"/>
      <c r="B22" s="41"/>
      <c r="C22" s="41"/>
      <c r="D22" s="41"/>
      <c r="E22" s="185"/>
      <c r="F22" s="184"/>
      <c r="G22" s="184"/>
    </row>
    <row r="23" spans="1:7" ht="30">
      <c r="A23" s="1">
        <v>14</v>
      </c>
      <c r="B23" s="25" t="s">
        <v>192</v>
      </c>
      <c r="C23" s="25" t="s">
        <v>50</v>
      </c>
      <c r="D23" s="25" t="s">
        <v>166</v>
      </c>
      <c r="E23" s="43"/>
      <c r="F23" s="130"/>
      <c r="G23" s="130"/>
    </row>
    <row r="24" spans="1:7" ht="177">
      <c r="A24" s="1">
        <v>15</v>
      </c>
      <c r="B24" s="31" t="s">
        <v>51</v>
      </c>
      <c r="C24" s="31" t="s">
        <v>273</v>
      </c>
      <c r="D24" s="31" t="s">
        <v>166</v>
      </c>
      <c r="E24" s="45"/>
      <c r="F24" s="140"/>
      <c r="G24" s="141"/>
    </row>
    <row r="25" spans="1:7" ht="61.5" customHeight="1">
      <c r="A25" s="1">
        <v>16</v>
      </c>
      <c r="B25" s="32" t="s">
        <v>132</v>
      </c>
      <c r="C25" s="32" t="s">
        <v>252</v>
      </c>
      <c r="D25" s="32" t="s">
        <v>166</v>
      </c>
      <c r="E25" s="48"/>
      <c r="F25" s="148"/>
      <c r="G25" s="149"/>
    </row>
    <row r="26" spans="1:7" ht="132" customHeight="1">
      <c r="A26" s="1">
        <v>17</v>
      </c>
      <c r="B26" s="39" t="s">
        <v>131</v>
      </c>
      <c r="C26" s="39" t="s">
        <v>52</v>
      </c>
      <c r="D26" s="39" t="s">
        <v>67</v>
      </c>
      <c r="E26" s="49"/>
      <c r="F26" s="150"/>
      <c r="G26" s="151"/>
    </row>
    <row r="27" spans="1:7" ht="9" customHeight="1">
      <c r="A27" s="40"/>
      <c r="B27" s="41"/>
      <c r="C27" s="41"/>
      <c r="D27" s="41"/>
      <c r="E27" s="185"/>
      <c r="F27" s="184"/>
      <c r="G27" s="184"/>
    </row>
    <row r="28" spans="1:7" ht="87">
      <c r="A28" s="1">
        <v>18</v>
      </c>
      <c r="B28" s="25" t="s">
        <v>193</v>
      </c>
      <c r="C28" s="25" t="s">
        <v>181</v>
      </c>
      <c r="D28" s="25" t="s">
        <v>68</v>
      </c>
      <c r="E28" s="43"/>
      <c r="F28" s="130"/>
      <c r="G28" s="130"/>
    </row>
    <row r="29" spans="1:7" ht="63" customHeight="1">
      <c r="A29" s="1">
        <v>19</v>
      </c>
      <c r="B29" s="31" t="s">
        <v>110</v>
      </c>
      <c r="C29" s="31" t="s">
        <v>53</v>
      </c>
      <c r="D29" s="31" t="s">
        <v>68</v>
      </c>
      <c r="E29" s="45"/>
      <c r="F29" s="140"/>
      <c r="G29" s="141"/>
    </row>
    <row r="30" spans="1:7" ht="104.25">
      <c r="A30" s="1">
        <v>20</v>
      </c>
      <c r="B30" s="39" t="s">
        <v>93</v>
      </c>
      <c r="C30" s="39" t="s">
        <v>54</v>
      </c>
      <c r="D30" s="39" t="s">
        <v>68</v>
      </c>
      <c r="E30" s="49"/>
      <c r="F30" s="150"/>
      <c r="G30" s="151"/>
    </row>
    <row r="31" spans="1:7" ht="9" customHeight="1">
      <c r="A31" s="40"/>
      <c r="B31" s="41"/>
      <c r="C31" s="41"/>
      <c r="D31" s="41"/>
      <c r="E31" s="185"/>
      <c r="F31" s="184"/>
      <c r="G31" s="184"/>
    </row>
    <row r="32" spans="1:7" ht="30">
      <c r="A32" s="1">
        <v>21</v>
      </c>
      <c r="B32" s="25" t="s">
        <v>194</v>
      </c>
      <c r="C32" s="25" t="s">
        <v>55</v>
      </c>
      <c r="D32" s="25" t="s">
        <v>68</v>
      </c>
      <c r="E32" s="43"/>
      <c r="F32" s="130"/>
      <c r="G32" s="130"/>
    </row>
    <row r="33" spans="1:7" ht="45">
      <c r="A33" s="1">
        <v>22</v>
      </c>
      <c r="B33" s="31" t="s">
        <v>111</v>
      </c>
      <c r="C33" s="31" t="s">
        <v>56</v>
      </c>
      <c r="D33" s="31" t="s">
        <v>68</v>
      </c>
      <c r="E33" s="45"/>
      <c r="F33" s="140"/>
      <c r="G33" s="141"/>
    </row>
    <row r="34" spans="1:7" ht="45">
      <c r="A34" s="1">
        <v>23</v>
      </c>
      <c r="B34" s="39" t="s">
        <v>94</v>
      </c>
      <c r="C34" s="39" t="s">
        <v>57</v>
      </c>
      <c r="D34" s="39" t="s">
        <v>68</v>
      </c>
      <c r="E34" s="49"/>
      <c r="F34" s="150"/>
      <c r="G34" s="151"/>
    </row>
    <row r="35" spans="1:7" ht="9" customHeight="1">
      <c r="A35" s="40"/>
      <c r="B35" s="41"/>
      <c r="C35" s="41"/>
      <c r="D35" s="41"/>
      <c r="E35" s="185"/>
      <c r="F35" s="184"/>
      <c r="G35" s="184"/>
    </row>
    <row r="36" spans="1:7" ht="30">
      <c r="A36" s="1">
        <v>24</v>
      </c>
      <c r="B36" s="25" t="s">
        <v>195</v>
      </c>
      <c r="C36" s="25" t="s">
        <v>58</v>
      </c>
      <c r="D36" s="25" t="s">
        <v>68</v>
      </c>
      <c r="E36" s="43"/>
      <c r="F36" s="130"/>
      <c r="G36" s="130"/>
    </row>
    <row r="37" spans="1:7" ht="45">
      <c r="A37" s="1">
        <v>25</v>
      </c>
      <c r="B37" s="31" t="s">
        <v>112</v>
      </c>
      <c r="C37" s="31" t="s">
        <v>59</v>
      </c>
      <c r="D37" s="31" t="s">
        <v>68</v>
      </c>
      <c r="E37" s="45"/>
      <c r="F37" s="140"/>
      <c r="G37" s="141"/>
    </row>
    <row r="38" spans="1:7" ht="46.5" customHeight="1">
      <c r="A38" s="1">
        <v>26</v>
      </c>
      <c r="B38" s="39" t="s">
        <v>95</v>
      </c>
      <c r="C38" s="39" t="s">
        <v>60</v>
      </c>
      <c r="D38" s="39" t="s">
        <v>68</v>
      </c>
      <c r="E38" s="49"/>
      <c r="F38" s="150"/>
      <c r="G38" s="151"/>
    </row>
    <row r="39" spans="1:7" ht="9" customHeight="1">
      <c r="A39" s="40"/>
      <c r="B39" s="41"/>
      <c r="C39" s="41"/>
      <c r="D39" s="41"/>
      <c r="E39" s="185"/>
      <c r="F39" s="184"/>
      <c r="G39" s="184"/>
    </row>
    <row r="40" spans="1:7" ht="30">
      <c r="A40" s="1">
        <v>27</v>
      </c>
      <c r="B40" s="25" t="s">
        <v>196</v>
      </c>
      <c r="C40" s="25" t="s">
        <v>61</v>
      </c>
      <c r="D40" s="25" t="s">
        <v>68</v>
      </c>
      <c r="E40" s="43"/>
      <c r="F40" s="130"/>
      <c r="G40" s="130"/>
    </row>
    <row r="41" spans="1:7" ht="45">
      <c r="A41" s="1">
        <v>28</v>
      </c>
      <c r="B41" s="31" t="s">
        <v>113</v>
      </c>
      <c r="C41" s="31" t="s">
        <v>62</v>
      </c>
      <c r="D41" s="31" t="s">
        <v>68</v>
      </c>
      <c r="E41" s="45"/>
      <c r="F41" s="140"/>
      <c r="G41" s="141"/>
    </row>
    <row r="42" spans="1:7" ht="45">
      <c r="A42" s="1">
        <v>29</v>
      </c>
      <c r="B42" s="39" t="s">
        <v>96</v>
      </c>
      <c r="C42" s="39" t="s">
        <v>63</v>
      </c>
      <c r="D42" s="39" t="s">
        <v>68</v>
      </c>
      <c r="E42" s="47"/>
      <c r="F42" s="146"/>
      <c r="G42" s="147"/>
    </row>
    <row r="43" spans="1:7" ht="9" customHeight="1">
      <c r="A43" s="40"/>
      <c r="B43" s="41"/>
      <c r="C43" s="41"/>
      <c r="D43" s="41"/>
      <c r="E43" s="185"/>
      <c r="F43" s="184"/>
      <c r="G43" s="184"/>
    </row>
    <row r="44" spans="1:7" ht="15.75">
      <c r="A44" s="1">
        <v>30</v>
      </c>
      <c r="B44" s="25" t="s">
        <v>197</v>
      </c>
      <c r="C44" s="25" t="s">
        <v>69</v>
      </c>
      <c r="D44" s="25" t="s">
        <v>68</v>
      </c>
      <c r="E44" s="43"/>
      <c r="F44" s="130"/>
      <c r="G44" s="130"/>
    </row>
    <row r="45" spans="1:7" ht="45">
      <c r="A45" s="1">
        <v>31</v>
      </c>
      <c r="B45" s="31" t="s">
        <v>114</v>
      </c>
      <c r="C45" s="31" t="s">
        <v>64</v>
      </c>
      <c r="D45" s="31" t="s">
        <v>68</v>
      </c>
      <c r="E45" s="45"/>
      <c r="F45" s="140"/>
      <c r="G45" s="141"/>
    </row>
    <row r="46" spans="1:7" ht="46.5" customHeight="1">
      <c r="A46" s="1">
        <v>32</v>
      </c>
      <c r="B46" s="39" t="s">
        <v>102</v>
      </c>
      <c r="C46" s="39" t="s">
        <v>176</v>
      </c>
      <c r="D46" s="39" t="s">
        <v>68</v>
      </c>
      <c r="E46" s="47"/>
      <c r="F46" s="146"/>
      <c r="G46" s="147"/>
    </row>
    <row r="47" spans="1:7" ht="9" customHeight="1">
      <c r="A47" s="40"/>
      <c r="B47" s="41"/>
      <c r="C47" s="41"/>
      <c r="D47" s="41"/>
      <c r="E47" s="183"/>
      <c r="F47" s="184"/>
      <c r="G47" s="184"/>
    </row>
    <row r="48" spans="1:7" ht="61.5">
      <c r="A48" s="1">
        <v>33</v>
      </c>
      <c r="B48" s="25" t="s">
        <v>198</v>
      </c>
      <c r="C48" s="25" t="s">
        <v>180</v>
      </c>
      <c r="D48" s="25" t="s">
        <v>68</v>
      </c>
      <c r="E48" s="43"/>
      <c r="F48" s="130"/>
      <c r="G48" s="130"/>
    </row>
    <row r="49" spans="1:7" ht="60">
      <c r="A49" s="1">
        <v>34</v>
      </c>
      <c r="B49" s="31" t="s">
        <v>182</v>
      </c>
      <c r="C49" s="31" t="s">
        <v>183</v>
      </c>
      <c r="D49" s="31" t="s">
        <v>68</v>
      </c>
      <c r="E49" s="50"/>
      <c r="F49" s="152"/>
      <c r="G49" s="153"/>
    </row>
    <row r="50" spans="1:7" ht="78.75">
      <c r="A50" s="1">
        <v>35</v>
      </c>
      <c r="B50" s="39" t="s">
        <v>185</v>
      </c>
      <c r="C50" s="39" t="s">
        <v>184</v>
      </c>
      <c r="D50" s="39" t="s">
        <v>68</v>
      </c>
      <c r="E50" s="47"/>
      <c r="F50" s="146"/>
      <c r="G50" s="147"/>
    </row>
    <row r="51" spans="1:7" ht="9" customHeight="1">
      <c r="A51" s="40"/>
      <c r="B51" s="41"/>
      <c r="C51" s="41"/>
      <c r="D51" s="41"/>
      <c r="E51" s="185"/>
      <c r="F51" s="184"/>
      <c r="G51" s="184"/>
    </row>
    <row r="52" spans="1:7" ht="15.75">
      <c r="A52" s="1">
        <v>36</v>
      </c>
      <c r="B52" s="25" t="s">
        <v>199</v>
      </c>
      <c r="C52" s="25" t="s">
        <v>177</v>
      </c>
      <c r="D52" s="25" t="s">
        <v>68</v>
      </c>
      <c r="E52" s="43"/>
      <c r="F52" s="130"/>
      <c r="G52" s="130"/>
    </row>
    <row r="53" spans="1:7" ht="45">
      <c r="A53" s="1">
        <v>37</v>
      </c>
      <c r="B53" s="31" t="s">
        <v>186</v>
      </c>
      <c r="C53" s="31" t="s">
        <v>187</v>
      </c>
      <c r="D53" s="31" t="s">
        <v>68</v>
      </c>
      <c r="E53" s="50"/>
      <c r="F53" s="152"/>
      <c r="G53" s="153"/>
    </row>
    <row r="54" spans="1:7" ht="45.75" thickBot="1">
      <c r="A54" s="1">
        <v>38</v>
      </c>
      <c r="B54" s="35" t="s">
        <v>188</v>
      </c>
      <c r="C54" s="35" t="s">
        <v>189</v>
      </c>
      <c r="D54" s="35" t="s">
        <v>68</v>
      </c>
      <c r="E54" s="51"/>
      <c r="F54" s="154"/>
      <c r="G54" s="155"/>
    </row>
    <row r="55" spans="1:7" s="22" customFormat="1" ht="30.75" customHeight="1" thickBot="1">
      <c r="A55" s="34"/>
      <c r="B55" s="177" t="s">
        <v>119</v>
      </c>
      <c r="C55" s="178"/>
      <c r="D55" s="178"/>
      <c r="E55" s="178"/>
      <c r="F55" s="178"/>
      <c r="G55" s="179"/>
    </row>
    <row r="56" spans="1:7" ht="45">
      <c r="A56" s="1">
        <v>39</v>
      </c>
      <c r="B56" s="36" t="s">
        <v>115</v>
      </c>
      <c r="C56" s="36" t="s">
        <v>190</v>
      </c>
      <c r="D56" s="36" t="s">
        <v>166</v>
      </c>
      <c r="E56" s="44"/>
      <c r="F56" s="138"/>
      <c r="G56" s="139"/>
    </row>
    <row r="57" spans="1:7" ht="32.25" customHeight="1" thickBot="1">
      <c r="A57" s="1">
        <v>40</v>
      </c>
      <c r="B57" s="35" t="s">
        <v>116</v>
      </c>
      <c r="C57" s="35" t="s">
        <v>191</v>
      </c>
      <c r="D57" s="35" t="s">
        <v>166</v>
      </c>
      <c r="E57" s="51"/>
      <c r="F57" s="154"/>
      <c r="G57" s="155"/>
    </row>
    <row r="58" spans="1:7" s="22" customFormat="1" ht="30.75" customHeight="1" thickBot="1">
      <c r="A58" s="34"/>
      <c r="B58" s="177" t="s">
        <v>136</v>
      </c>
      <c r="C58" s="178"/>
      <c r="D58" s="178"/>
      <c r="E58" s="178"/>
      <c r="F58" s="178"/>
      <c r="G58" s="179"/>
    </row>
    <row r="59" spans="1:7" ht="45">
      <c r="A59" s="1">
        <v>41</v>
      </c>
      <c r="B59" s="191" t="s">
        <v>70</v>
      </c>
      <c r="C59" s="23" t="s">
        <v>35</v>
      </c>
      <c r="D59" s="23" t="s">
        <v>72</v>
      </c>
      <c r="E59" s="156"/>
      <c r="F59" s="136"/>
      <c r="G59" s="136"/>
    </row>
    <row r="60" spans="1:7" ht="30.75" customHeight="1">
      <c r="A60" s="1">
        <v>42</v>
      </c>
      <c r="B60" s="187"/>
      <c r="C60" s="10" t="s">
        <v>36</v>
      </c>
      <c r="D60" s="23" t="s">
        <v>72</v>
      </c>
      <c r="E60" s="157"/>
      <c r="F60" s="136"/>
      <c r="G60" s="136"/>
    </row>
    <row r="61" spans="1:7" ht="30">
      <c r="A61" s="1">
        <v>43</v>
      </c>
      <c r="B61" s="187"/>
      <c r="C61" s="10" t="s">
        <v>37</v>
      </c>
      <c r="D61" s="23" t="s">
        <v>72</v>
      </c>
      <c r="E61" s="157"/>
      <c r="F61" s="136"/>
      <c r="G61" s="136"/>
    </row>
    <row r="62" spans="1:7" ht="45">
      <c r="A62" s="1">
        <v>44</v>
      </c>
      <c r="B62" s="187"/>
      <c r="C62" s="10" t="s">
        <v>38</v>
      </c>
      <c r="D62" s="23" t="s">
        <v>72</v>
      </c>
      <c r="E62" s="157"/>
      <c r="F62" s="136"/>
      <c r="G62" s="136"/>
    </row>
    <row r="63" spans="1:7" ht="45">
      <c r="A63" s="1">
        <v>45</v>
      </c>
      <c r="B63" s="187"/>
      <c r="C63" s="10" t="s">
        <v>39</v>
      </c>
      <c r="D63" s="23" t="s">
        <v>72</v>
      </c>
      <c r="E63" s="157"/>
      <c r="F63" s="136"/>
      <c r="G63" s="136"/>
    </row>
    <row r="64" spans="1:7" ht="45">
      <c r="A64" s="1">
        <v>46</v>
      </c>
      <c r="B64" s="187"/>
      <c r="C64" s="10" t="s">
        <v>40</v>
      </c>
      <c r="D64" s="23" t="s">
        <v>72</v>
      </c>
      <c r="E64" s="157"/>
      <c r="F64" s="136"/>
      <c r="G64" s="136"/>
    </row>
    <row r="65" spans="1:7" ht="45">
      <c r="A65" s="1">
        <v>47</v>
      </c>
      <c r="B65" s="188"/>
      <c r="C65" s="11" t="s">
        <v>41</v>
      </c>
      <c r="D65" s="23" t="s">
        <v>72</v>
      </c>
      <c r="E65" s="157"/>
      <c r="F65" s="136"/>
      <c r="G65" s="136"/>
    </row>
    <row r="66" spans="1:7" ht="90">
      <c r="A66" s="1">
        <v>48</v>
      </c>
      <c r="B66" s="186" t="s">
        <v>71</v>
      </c>
      <c r="C66" s="133" t="s">
        <v>1</v>
      </c>
      <c r="D66" s="133" t="s">
        <v>72</v>
      </c>
      <c r="E66" s="158"/>
      <c r="F66" s="136"/>
      <c r="G66" s="136"/>
    </row>
    <row r="67" spans="1:7" ht="72.75" customHeight="1">
      <c r="A67" s="1">
        <v>49</v>
      </c>
      <c r="B67" s="187"/>
      <c r="C67" s="10" t="s">
        <v>2</v>
      </c>
      <c r="D67" s="133" t="s">
        <v>72</v>
      </c>
      <c r="E67" s="157"/>
      <c r="F67" s="136"/>
      <c r="G67" s="136"/>
    </row>
    <row r="68" spans="1:7" ht="60">
      <c r="A68" s="1">
        <v>50</v>
      </c>
      <c r="B68" s="188"/>
      <c r="C68" s="10" t="s">
        <v>34</v>
      </c>
      <c r="D68" s="10" t="s">
        <v>72</v>
      </c>
      <c r="E68" s="157"/>
      <c r="F68" s="136"/>
      <c r="G68" s="136"/>
    </row>
    <row r="69" spans="1:7" ht="45">
      <c r="A69" s="1">
        <v>51</v>
      </c>
      <c r="B69" s="180" t="s">
        <v>178</v>
      </c>
      <c r="C69" s="133" t="s">
        <v>4</v>
      </c>
      <c r="D69" s="133" t="s">
        <v>3</v>
      </c>
      <c r="E69" s="159"/>
      <c r="F69" s="136"/>
      <c r="G69" s="136"/>
    </row>
    <row r="70" spans="1:7" ht="46.5" customHeight="1">
      <c r="A70" s="1">
        <v>52</v>
      </c>
      <c r="B70" s="181"/>
      <c r="C70" s="134" t="s">
        <v>5</v>
      </c>
      <c r="D70" s="134" t="s">
        <v>3</v>
      </c>
      <c r="E70" s="160"/>
      <c r="F70" s="136"/>
      <c r="G70" s="136"/>
    </row>
    <row r="71" spans="1:7" ht="30">
      <c r="A71" s="1">
        <v>53</v>
      </c>
      <c r="B71" s="181"/>
      <c r="C71" s="10" t="s">
        <v>6</v>
      </c>
      <c r="D71" s="134" t="s">
        <v>3</v>
      </c>
      <c r="E71" s="160"/>
      <c r="F71" s="136"/>
      <c r="G71" s="136"/>
    </row>
    <row r="72" spans="1:7" ht="30">
      <c r="A72" s="1">
        <v>54</v>
      </c>
      <c r="B72" s="181"/>
      <c r="C72" s="10" t="s">
        <v>7</v>
      </c>
      <c r="D72" s="134" t="s">
        <v>3</v>
      </c>
      <c r="E72" s="160"/>
      <c r="F72" s="136"/>
      <c r="G72" s="136"/>
    </row>
    <row r="73" spans="1:7" ht="45">
      <c r="A73" s="1">
        <v>55</v>
      </c>
      <c r="B73" s="181"/>
      <c r="C73" s="10" t="s">
        <v>8</v>
      </c>
      <c r="D73" s="134" t="s">
        <v>3</v>
      </c>
      <c r="E73" s="160"/>
      <c r="F73" s="136"/>
      <c r="G73" s="136"/>
    </row>
    <row r="74" spans="1:7" ht="30">
      <c r="A74" s="1">
        <v>56</v>
      </c>
      <c r="B74" s="181"/>
      <c r="C74" s="10" t="s">
        <v>9</v>
      </c>
      <c r="D74" s="134" t="s">
        <v>3</v>
      </c>
      <c r="E74" s="160"/>
      <c r="F74" s="136"/>
      <c r="G74" s="136"/>
    </row>
    <row r="75" spans="1:7" ht="30">
      <c r="A75" s="1">
        <v>57</v>
      </c>
      <c r="B75" s="181"/>
      <c r="C75" s="10" t="s">
        <v>10</v>
      </c>
      <c r="D75" s="134" t="s">
        <v>3</v>
      </c>
      <c r="E75" s="160"/>
      <c r="F75" s="136"/>
      <c r="G75" s="136"/>
    </row>
    <row r="76" spans="1:7" ht="30">
      <c r="A76" s="1">
        <v>58</v>
      </c>
      <c r="B76" s="181"/>
      <c r="C76" s="134" t="s">
        <v>11</v>
      </c>
      <c r="D76" s="134" t="s">
        <v>3</v>
      </c>
      <c r="E76" s="160"/>
      <c r="F76" s="136"/>
      <c r="G76" s="136"/>
    </row>
    <row r="77" spans="1:7" ht="30">
      <c r="A77" s="1">
        <v>59</v>
      </c>
      <c r="B77" s="181"/>
      <c r="C77" s="10" t="s">
        <v>12</v>
      </c>
      <c r="D77" s="134" t="s">
        <v>3</v>
      </c>
      <c r="E77" s="160"/>
      <c r="F77" s="136"/>
      <c r="G77" s="136"/>
    </row>
    <row r="78" spans="1:7" ht="45">
      <c r="A78" s="1">
        <v>60</v>
      </c>
      <c r="B78" s="182"/>
      <c r="C78" s="11" t="s">
        <v>13</v>
      </c>
      <c r="D78" s="11" t="s">
        <v>3</v>
      </c>
      <c r="E78" s="161"/>
      <c r="F78" s="136"/>
      <c r="G78" s="136"/>
    </row>
  </sheetData>
  <protectedRanges>
    <protectedRange sqref="E69:G78" name="Bereich10"/>
    <protectedRange sqref="E69:E78" name="Bereich8_1"/>
    <protectedRange sqref="E59:E68" name="Bereich8"/>
    <protectedRange sqref="E56:E57" name="Bereich7"/>
    <protectedRange sqref="E19:E54" name="Bereich6"/>
    <protectedRange sqref="E13:E17" name="Bereich3"/>
    <protectedRange sqref="E8:E11" name="Bereich2"/>
    <protectedRange sqref="E5:E6" name="Bereich1"/>
    <protectedRange sqref="F4:G68" name="Bereich9"/>
  </protectedRanges>
  <customSheetViews>
    <customSheetView guid="{A168E18B-2203-4353-AA88-218C269A8310}" showPageBreaks="1" showRuler="0">
      <selection activeCell="F1" sqref="F1"/>
      <rowBreaks count="3" manualBreakCount="3">
        <brk id="27" max="16383" man="1"/>
        <brk id="52" max="4" man="1"/>
        <brk id="98" max="16383" man="1"/>
      </rowBreaks>
      <pageMargins left="0.78740157499999996" right="0.78740157499999996" top="0.984251969" bottom="0.984251969" header="0.4921259845" footer="0.4921259845"/>
      <pageSetup paperSize="9" scale="54" fitToHeight="3" orientation="portrait" r:id="rId1"/>
      <headerFooter alignWithMargins="0">
        <oddFooter>&amp;L&amp;F&amp;CSeite &amp;P von &amp;N&amp;R&amp;D</oddFooter>
      </headerFooter>
    </customSheetView>
    <customSheetView guid="{6A776BF6-D11E-4DCB-926C-7B69F0C4BB51}">
      <selection activeCell="C5" sqref="C5"/>
      <rowBreaks count="1" manualBreakCount="1">
        <brk id="44" max="4" man="1"/>
      </rowBreaks>
      <pageMargins left="0.78740157499999996" right="0.78740157499999996" top="0.984251969" bottom="0.984251969" header="0.4921259845" footer="0.4921259845"/>
      <pageSetup paperSize="9" scale="54" fitToHeight="3" orientation="portrait" r:id="rId2"/>
      <headerFooter alignWithMargins="0">
        <oddFooter>&amp;L&amp;F&amp;CSeite &amp;P von &amp;N&amp;R&amp;D</oddFooter>
      </headerFooter>
    </customSheetView>
  </customSheetViews>
  <mergeCells count="20">
    <mergeCell ref="B4:G4"/>
    <mergeCell ref="A16:A17"/>
    <mergeCell ref="D16:D17"/>
    <mergeCell ref="B59:B65"/>
    <mergeCell ref="E22:G22"/>
    <mergeCell ref="E27:G27"/>
    <mergeCell ref="E31:G31"/>
    <mergeCell ref="E35:G35"/>
    <mergeCell ref="E39:G39"/>
    <mergeCell ref="E43:G43"/>
    <mergeCell ref="B16:B17"/>
    <mergeCell ref="B7:G7"/>
    <mergeCell ref="B12:G12"/>
    <mergeCell ref="B18:G18"/>
    <mergeCell ref="B69:B78"/>
    <mergeCell ref="E47:G47"/>
    <mergeCell ref="E51:G51"/>
    <mergeCell ref="B55:G55"/>
    <mergeCell ref="B58:G58"/>
    <mergeCell ref="B66:B68"/>
  </mergeCells>
  <phoneticPr fontId="5" type="noConversion"/>
  <pageMargins left="0.78740157499999996" right="0.78740157499999996" top="0.984251969" bottom="0.984251969" header="0.4921259845" footer="0.4921259845"/>
  <pageSetup paperSize="9" scale="47" fitToHeight="3" orientation="portrait" r:id="rId3"/>
  <headerFooter alignWithMargins="0">
    <oddFooter>&amp;L&amp;F&amp;CSeite &amp;P von &amp;N&amp;R&amp;D</oddFooter>
  </headerFooter>
  <rowBreaks count="3" manualBreakCount="3">
    <brk id="27" max="16383" man="1"/>
    <brk id="51" max="16383" man="1"/>
    <brk id="90" max="16383" man="1"/>
  </rowBreaks>
</worksheet>
</file>

<file path=xl/worksheets/sheet2.xml><?xml version="1.0" encoding="utf-8"?>
<worksheet xmlns="http://schemas.openxmlformats.org/spreadsheetml/2006/main" xmlns:r="http://schemas.openxmlformats.org/officeDocument/2006/relationships">
  <sheetPr>
    <tabColor indexed="42"/>
    <pageSetUpPr fitToPage="1"/>
  </sheetPr>
  <dimension ref="A1:I43"/>
  <sheetViews>
    <sheetView topLeftCell="A28" zoomScaleNormal="100" workbookViewId="0">
      <selection activeCell="I7" sqref="I7"/>
    </sheetView>
  </sheetViews>
  <sheetFormatPr baseColWidth="10" defaultRowHeight="12.75"/>
  <cols>
    <col min="1" max="1" width="4.28515625" style="24" customWidth="1"/>
    <col min="2" max="2" width="47.42578125" customWidth="1"/>
    <col min="3" max="3" width="28.7109375" customWidth="1"/>
    <col min="4" max="4" width="9.5703125" style="17" customWidth="1"/>
    <col min="5" max="5" width="20.5703125" customWidth="1"/>
    <col min="6" max="6" width="9.7109375" customWidth="1"/>
    <col min="7" max="7" width="10.28515625" style="8" customWidth="1"/>
    <col min="8" max="8" width="14.140625" customWidth="1"/>
    <col min="11" max="11" width="2.7109375" customWidth="1"/>
  </cols>
  <sheetData>
    <row r="1" spans="1:9" ht="20.25">
      <c r="A1" s="27" t="s">
        <v>207</v>
      </c>
    </row>
    <row r="3" spans="1:9" ht="83.25" customHeight="1">
      <c r="A3" s="2" t="s">
        <v>74</v>
      </c>
      <c r="B3" s="2" t="s">
        <v>78</v>
      </c>
      <c r="C3" s="14" t="s">
        <v>125</v>
      </c>
      <c r="D3" s="20" t="s">
        <v>141</v>
      </c>
      <c r="E3" s="2" t="s">
        <v>140</v>
      </c>
      <c r="F3" s="2" t="s">
        <v>134</v>
      </c>
      <c r="G3" s="53" t="s">
        <v>135</v>
      </c>
      <c r="H3" s="2" t="s">
        <v>205</v>
      </c>
    </row>
    <row r="4" spans="1:9" s="15" customFormat="1" ht="31.5" customHeight="1">
      <c r="A4" s="2"/>
      <c r="B4" s="192" t="s">
        <v>163</v>
      </c>
      <c r="C4" s="193"/>
      <c r="D4" s="193"/>
      <c r="E4" s="193"/>
      <c r="F4" s="193"/>
      <c r="G4" s="193"/>
      <c r="H4" s="194"/>
    </row>
    <row r="5" spans="1:9" ht="15">
      <c r="A5" s="4">
        <v>1</v>
      </c>
      <c r="B5" s="3" t="s">
        <v>79</v>
      </c>
      <c r="C5" s="13" t="s">
        <v>80</v>
      </c>
      <c r="D5" s="19" t="str">
        <f>IF(OR('Output Basiszahlen'!E5=0,'Output Basiszahlen'!E8=""),"k. A.",('Output Basiszahlen'!E8*100)/'Output Basiszahlen'!E5)</f>
        <v>k. A.</v>
      </c>
      <c r="E5" s="9">
        <v>1</v>
      </c>
      <c r="F5" s="3">
        <v>10</v>
      </c>
      <c r="G5" s="54" t="str">
        <f>IF(D5="k. A.","k. A.",D5*F5/100)</f>
        <v>k. A.</v>
      </c>
      <c r="H5" s="56">
        <f>IF(G5="k. A.",0,F5)</f>
        <v>0</v>
      </c>
    </row>
    <row r="6" spans="1:9" ht="15">
      <c r="A6" s="4">
        <v>2</v>
      </c>
      <c r="B6" s="3" t="s">
        <v>81</v>
      </c>
      <c r="C6" s="13" t="s">
        <v>82</v>
      </c>
      <c r="D6" s="19" t="str">
        <f>IF(OR('Output Basiszahlen'!E5=0,'Output Basiszahlen'!E9=""),"k. A.",('Output Basiszahlen'!E9*100)/'Output Basiszahlen'!E5)</f>
        <v>k. A.</v>
      </c>
      <c r="E6" s="3" t="s">
        <v>83</v>
      </c>
      <c r="F6" s="3">
        <v>10</v>
      </c>
      <c r="G6" s="54" t="str">
        <f>IF(D6="k. A.","k. A.",D6*F6/100)</f>
        <v>k. A.</v>
      </c>
      <c r="H6" s="56">
        <f>IF(G6="k. A.",0,F6)</f>
        <v>0</v>
      </c>
    </row>
    <row r="7" spans="1:9" ht="15" customHeight="1">
      <c r="A7" s="4">
        <v>3</v>
      </c>
      <c r="B7" s="3" t="s">
        <v>85</v>
      </c>
      <c r="C7" s="13" t="s">
        <v>84</v>
      </c>
      <c r="D7" s="19" t="str">
        <f>IF(OR('Output Basiszahlen'!E5=0,'Output Basiszahlen'!E10=""),"k. A.",('Output Basiszahlen'!E10*100)/'Output Basiszahlen'!E5)</f>
        <v>k. A.</v>
      </c>
      <c r="E7" s="174">
        <v>1</v>
      </c>
      <c r="F7" s="3">
        <v>10</v>
      </c>
      <c r="G7" s="54" t="str">
        <f>IF(D7="k. A.","k. A.",D7*F7/100)</f>
        <v>k. A.</v>
      </c>
      <c r="H7" s="56">
        <f>IF(G7="k. A.",0,F7)</f>
        <v>0</v>
      </c>
      <c r="I7" s="163"/>
    </row>
    <row r="8" spans="1:9" ht="45">
      <c r="A8" s="4">
        <v>4</v>
      </c>
      <c r="B8" s="3" t="s">
        <v>15</v>
      </c>
      <c r="C8" s="13" t="s">
        <v>133</v>
      </c>
      <c r="D8" s="19" t="str">
        <f>IF(OR('Output Basiszahlen'!E5=0,'Output Basiszahlen'!E6=0,'Output Basiszahlen'!E11=""),"k. A.",'Output Basiszahlen'!E11*100/('Output Basiszahlen'!E6+(('Output Basiszahlen'!E5-'Output Basiszahlen'!E6)*0.01)))</f>
        <v>k. A.</v>
      </c>
      <c r="E8" s="5" t="s">
        <v>142</v>
      </c>
      <c r="F8" s="195"/>
      <c r="G8" s="196"/>
      <c r="H8" s="197"/>
    </row>
    <row r="9" spans="1:9" s="15" customFormat="1" ht="30.75" customHeight="1">
      <c r="A9" s="4"/>
      <c r="B9" s="192" t="s">
        <v>129</v>
      </c>
      <c r="C9" s="193"/>
      <c r="D9" s="193"/>
      <c r="E9" s="193"/>
      <c r="F9" s="193"/>
      <c r="G9" s="193"/>
      <c r="H9" s="194"/>
    </row>
    <row r="10" spans="1:9" ht="15">
      <c r="A10" s="4">
        <v>5</v>
      </c>
      <c r="B10" s="3" t="s">
        <v>87</v>
      </c>
      <c r="C10" s="13" t="s">
        <v>88</v>
      </c>
      <c r="D10" s="19" t="str">
        <f>IF(OR('Output Basiszahlen'!E5=0,'Output Basiszahlen'!E13=""),"k. A.",('Output Basiszahlen'!E13*100)/'Output Basiszahlen'!E5)</f>
        <v>k. A.</v>
      </c>
      <c r="E10" s="3" t="s">
        <v>83</v>
      </c>
      <c r="F10" s="3">
        <v>3</v>
      </c>
      <c r="G10" s="54" t="str">
        <f>IF(D10="k. A.","k. A.",D10*3/100)</f>
        <v>k. A.</v>
      </c>
      <c r="H10" s="56">
        <f>IF(G10="k. A.",0,F10)</f>
        <v>0</v>
      </c>
    </row>
    <row r="11" spans="1:9" ht="45">
      <c r="A11" s="4">
        <v>6</v>
      </c>
      <c r="B11" s="3" t="s">
        <v>16</v>
      </c>
      <c r="C11" s="13" t="s">
        <v>44</v>
      </c>
      <c r="D11" s="19" t="str">
        <f>IF(OR('Output Basiszahlen'!E5=0,'Output Basiszahlen'!E6=0,'Output Basiszahlen'!E14=""),"k. A.",'Output Basiszahlen'!E14*100/('Output Basiszahlen'!E6+(('Output Basiszahlen'!E5-'Output Basiszahlen'!E6)*0.01)))</f>
        <v>k. A.</v>
      </c>
      <c r="E11" s="5" t="s">
        <v>138</v>
      </c>
      <c r="F11" s="195"/>
      <c r="G11" s="196"/>
      <c r="H11" s="197"/>
    </row>
    <row r="12" spans="1:9" ht="45">
      <c r="A12" s="4">
        <v>7</v>
      </c>
      <c r="B12" s="3" t="s">
        <v>46</v>
      </c>
      <c r="C12" s="13" t="s">
        <v>126</v>
      </c>
      <c r="D12" s="19" t="str">
        <f>IF(OR('Output Basiszahlen'!E5=0,'Output Basiszahlen'!E15=""),"k. A.",('Output Basiszahlen'!E15*100)/'Output Basiszahlen'!E5)</f>
        <v>k. A.</v>
      </c>
      <c r="E12" s="3" t="s">
        <v>83</v>
      </c>
      <c r="F12" s="3">
        <v>10</v>
      </c>
      <c r="G12" s="54" t="str">
        <f>IF(D12="k. A.","k. A.",D12*F12/100)</f>
        <v>k. A.</v>
      </c>
      <c r="H12" s="62">
        <f>IF(G12="k. A.",0,F12)</f>
        <v>0</v>
      </c>
    </row>
    <row r="13" spans="1:9" ht="30">
      <c r="A13" s="4">
        <v>8</v>
      </c>
      <c r="B13" s="3" t="s">
        <v>47</v>
      </c>
      <c r="C13" s="13" t="s">
        <v>45</v>
      </c>
      <c r="D13" s="19" t="str">
        <f>IF(OR('Output Basiszahlen'!E5=0,'Output Basiszahlen'!E16=""),"k. A.",('Output Basiszahlen'!E16*100)/'Output Basiszahlen'!E5)</f>
        <v>k. A.</v>
      </c>
      <c r="E13" s="3" t="s">
        <v>83</v>
      </c>
      <c r="F13" s="3">
        <v>10</v>
      </c>
      <c r="G13" s="54" t="str">
        <f>IF(D13="k. A.","k. A.",D13*F13/100)</f>
        <v>k. A.</v>
      </c>
      <c r="H13" s="62">
        <f>IF(G13="k. A.",0,F13)</f>
        <v>0</v>
      </c>
    </row>
    <row r="14" spans="1:9" s="15" customFormat="1" ht="31.5" customHeight="1">
      <c r="A14" s="4"/>
      <c r="B14" s="192" t="s">
        <v>90</v>
      </c>
      <c r="C14" s="193"/>
      <c r="D14" s="193"/>
      <c r="E14" s="193"/>
      <c r="F14" s="193"/>
      <c r="G14" s="193"/>
      <c r="H14" s="194"/>
    </row>
    <row r="15" spans="1:9" ht="15.75" customHeight="1">
      <c r="A15" s="4">
        <v>9</v>
      </c>
      <c r="B15" s="3" t="s">
        <v>92</v>
      </c>
      <c r="C15" s="13" t="s">
        <v>143</v>
      </c>
      <c r="D15" s="19" t="str">
        <f>IF(OR('Output Basiszahlen'!E19=0,'Output Basiszahlen'!E20=""),"k. A.",('Output Basiszahlen'!E20*100)/'Output Basiszahlen'!E19)</f>
        <v>k. A.</v>
      </c>
      <c r="E15" s="3" t="s">
        <v>83</v>
      </c>
      <c r="F15" s="3">
        <v>5</v>
      </c>
      <c r="G15" s="54" t="str">
        <f>IF(D15="k. A.","k. A.",D15*5/100)</f>
        <v>k. A.</v>
      </c>
      <c r="H15" s="56">
        <f>IF(G15="k. A.",0,F15)</f>
        <v>0</v>
      </c>
    </row>
    <row r="16" spans="1:9" ht="45">
      <c r="A16" s="4">
        <v>10</v>
      </c>
      <c r="B16" s="3" t="s">
        <v>17</v>
      </c>
      <c r="C16" s="13" t="s">
        <v>144</v>
      </c>
      <c r="D16" s="19" t="str">
        <f>IF(OR('Output Basiszahlen'!E6=0,'Output Basiszahlen'!E19=0,'Output Basiszahlen'!E21=""),"k. A.",'Output Basiszahlen'!E21*100/('Output Basiszahlen'!E6+('Output Basiszahlen'!E19*0.01)))</f>
        <v>k. A.</v>
      </c>
      <c r="E16" s="12" t="s">
        <v>139</v>
      </c>
      <c r="F16" s="195"/>
      <c r="G16" s="196"/>
      <c r="H16" s="197"/>
    </row>
    <row r="17" spans="1:8" ht="31.5" customHeight="1">
      <c r="A17" s="4">
        <v>11</v>
      </c>
      <c r="B17" s="3" t="s">
        <v>109</v>
      </c>
      <c r="C17" s="13" t="s">
        <v>127</v>
      </c>
      <c r="D17" s="19" t="str">
        <f>IF(OR('Output Basiszahlen'!E23=0,'Output Basiszahlen'!E24=""),"k. A.",('Output Basiszahlen'!E24*100)/'Output Basiszahlen'!E23)</f>
        <v>k. A.</v>
      </c>
      <c r="E17" s="3" t="s">
        <v>83</v>
      </c>
      <c r="F17" s="3">
        <v>5</v>
      </c>
      <c r="G17" s="54" t="str">
        <f>IF(D17="k. A.","k. A.",D17*F17/100)</f>
        <v>k. A.</v>
      </c>
      <c r="H17" s="62">
        <f>IF(G17="k. A.",0,F17)</f>
        <v>0</v>
      </c>
    </row>
    <row r="18" spans="1:8" ht="15">
      <c r="A18" s="4">
        <v>12</v>
      </c>
      <c r="B18" s="3" t="s">
        <v>97</v>
      </c>
      <c r="C18" s="13" t="s">
        <v>128</v>
      </c>
      <c r="D18" s="19" t="str">
        <f>IF(OR('Output Basiszahlen'!E23=0,'Output Basiszahlen'!E24=0, 'Output Basiszahlen'!E25=""),"k. A.",('Output Basiszahlen'!E25*100)/('Output Basiszahlen'!E23-'Output Basiszahlen'!E24))</f>
        <v>k. A.</v>
      </c>
      <c r="E18" s="3" t="s">
        <v>130</v>
      </c>
      <c r="F18" s="195"/>
      <c r="G18" s="196"/>
      <c r="H18" s="197"/>
    </row>
    <row r="19" spans="1:8" ht="30">
      <c r="A19" s="4">
        <v>13</v>
      </c>
      <c r="B19" s="3" t="s">
        <v>107</v>
      </c>
      <c r="C19" s="13" t="s">
        <v>145</v>
      </c>
      <c r="D19" s="19" t="str">
        <f>IF(OR('Output Basiszahlen'!E28=0,'Output Basiszahlen'!E29=""),"k. A.",('Output Basiszahlen'!E29*100)/'Output Basiszahlen'!E28)</f>
        <v>k. A.</v>
      </c>
      <c r="E19" s="3" t="s">
        <v>83</v>
      </c>
      <c r="F19" s="3">
        <v>3</v>
      </c>
      <c r="G19" s="54" t="str">
        <f>IF(D19="k. A.","k. A.",D19*F19/100)</f>
        <v>k. A.</v>
      </c>
      <c r="H19" s="62">
        <f>IF(G19="k. A.",0,F19)</f>
        <v>0</v>
      </c>
    </row>
    <row r="20" spans="1:8" ht="15">
      <c r="A20" s="4">
        <v>14</v>
      </c>
      <c r="B20" s="3" t="s">
        <v>98</v>
      </c>
      <c r="C20" s="13" t="s">
        <v>146</v>
      </c>
      <c r="D20" s="19" t="str">
        <f>IF(OR('Output Basiszahlen'!E28=0,'Output Basiszahlen'!E29=0, 'Output Basiszahlen'!E30=""),"k. A.",('Output Basiszahlen'!E30*100)/('Output Basiszahlen'!E28-'Output Basiszahlen'!E29))</f>
        <v>k. A.</v>
      </c>
      <c r="E20" s="3" t="s">
        <v>130</v>
      </c>
      <c r="F20" s="195"/>
      <c r="G20" s="196"/>
      <c r="H20" s="197"/>
    </row>
    <row r="21" spans="1:8" ht="30">
      <c r="A21" s="4">
        <v>15</v>
      </c>
      <c r="B21" s="3" t="s">
        <v>106</v>
      </c>
      <c r="C21" s="13" t="s">
        <v>147</v>
      </c>
      <c r="D21" s="19" t="str">
        <f>IF(OR('Output Basiszahlen'!E32=0,'Output Basiszahlen'!E33=""),"k. A.",('Output Basiszahlen'!E33*100)/'Output Basiszahlen'!E32)</f>
        <v>k. A.</v>
      </c>
      <c r="E21" s="3" t="s">
        <v>83</v>
      </c>
      <c r="F21" s="3">
        <v>3</v>
      </c>
      <c r="G21" s="54" t="str">
        <f>IF(D21="k. A.","k. A.",D21*F21/100)</f>
        <v>k. A.</v>
      </c>
      <c r="H21" s="62">
        <f>IF(G21="k. A.",0,F21)</f>
        <v>0</v>
      </c>
    </row>
    <row r="22" spans="1:8" ht="15">
      <c r="A22" s="4">
        <v>16</v>
      </c>
      <c r="B22" s="3" t="s">
        <v>99</v>
      </c>
      <c r="C22" s="13" t="s">
        <v>148</v>
      </c>
      <c r="D22" s="19" t="str">
        <f>IF(OR('Output Basiszahlen'!E32=0,'Output Basiszahlen'!E33=0, 'Output Basiszahlen'!E34=""),"k. A.",('Output Basiszahlen'!E34*100)/('Output Basiszahlen'!E32-'Output Basiszahlen'!E33))</f>
        <v>k. A.</v>
      </c>
      <c r="E22" s="3" t="s">
        <v>130</v>
      </c>
      <c r="F22" s="195"/>
      <c r="G22" s="196"/>
      <c r="H22" s="197"/>
    </row>
    <row r="23" spans="1:8" ht="30">
      <c r="A23" s="4">
        <v>17</v>
      </c>
      <c r="B23" s="3" t="s">
        <v>105</v>
      </c>
      <c r="C23" s="13" t="s">
        <v>149</v>
      </c>
      <c r="D23" s="19" t="str">
        <f>IF(OR('Output Basiszahlen'!E36=0,'Output Basiszahlen'!E37=""),"k. A.",('Output Basiszahlen'!E37*100)/'Output Basiszahlen'!E36)</f>
        <v>k. A.</v>
      </c>
      <c r="E23" s="3" t="s">
        <v>83</v>
      </c>
      <c r="F23" s="3">
        <v>3</v>
      </c>
      <c r="G23" s="54" t="str">
        <f>IF(D23="k. A.","k. A.",D23*F23/100)</f>
        <v>k. A.</v>
      </c>
      <c r="H23" s="62">
        <f>IF(G23="k. A.",0,F23)</f>
        <v>0</v>
      </c>
    </row>
    <row r="24" spans="1:8" ht="15">
      <c r="A24" s="4">
        <v>18</v>
      </c>
      <c r="B24" s="3" t="s">
        <v>100</v>
      </c>
      <c r="C24" s="13" t="s">
        <v>150</v>
      </c>
      <c r="D24" s="19" t="str">
        <f>IF(OR('Output Basiszahlen'!E36=0,'Output Basiszahlen'!E37=0, 'Output Basiszahlen'!E38=""),"k. A.",('Output Basiszahlen'!E38*100)/('Output Basiszahlen'!E36-'Output Basiszahlen'!E37))</f>
        <v>k. A.</v>
      </c>
      <c r="E24" s="3" t="s">
        <v>130</v>
      </c>
      <c r="F24" s="195"/>
      <c r="G24" s="196"/>
      <c r="H24" s="197"/>
    </row>
    <row r="25" spans="1:8" ht="30">
      <c r="A25" s="4">
        <v>19</v>
      </c>
      <c r="B25" s="6" t="s">
        <v>108</v>
      </c>
      <c r="C25" s="13" t="s">
        <v>151</v>
      </c>
      <c r="D25" s="19" t="str">
        <f>IF(OR('Output Basiszahlen'!E40=0,'Output Basiszahlen'!E41=""),"k. A.",('Output Basiszahlen'!E41*100)/'Output Basiszahlen'!E40)</f>
        <v>k. A.</v>
      </c>
      <c r="E25" s="3" t="s">
        <v>83</v>
      </c>
      <c r="F25" s="3">
        <v>3</v>
      </c>
      <c r="G25" s="54" t="str">
        <f>IF(D25="k. A.","k. A.",D25*F25/100)</f>
        <v>k. A.</v>
      </c>
      <c r="H25" s="62">
        <f>IF(G25="k. A.",0,F25)</f>
        <v>0</v>
      </c>
    </row>
    <row r="26" spans="1:8" ht="15">
      <c r="A26" s="4">
        <v>20</v>
      </c>
      <c r="B26" s="3" t="s">
        <v>101</v>
      </c>
      <c r="C26" s="13" t="s">
        <v>152</v>
      </c>
      <c r="D26" s="19" t="str">
        <f>IF(OR('Output Basiszahlen'!E40=0,'Output Basiszahlen'!E41=0, 'Output Basiszahlen'!E42=""),"k. A.",('Output Basiszahlen'!E42*100)/('Output Basiszahlen'!E40-'Output Basiszahlen'!E41))</f>
        <v>k. A.</v>
      </c>
      <c r="E26" s="3" t="s">
        <v>130</v>
      </c>
      <c r="F26" s="195"/>
      <c r="G26" s="196"/>
      <c r="H26" s="197"/>
    </row>
    <row r="27" spans="1:8" ht="30">
      <c r="A27" s="4">
        <v>21</v>
      </c>
      <c r="B27" s="3" t="s">
        <v>104</v>
      </c>
      <c r="C27" s="13" t="s">
        <v>153</v>
      </c>
      <c r="D27" s="19" t="str">
        <f>IF(OR('Output Basiszahlen'!E44=0,'Output Basiszahlen'!E45=""),"k. A.",('Output Basiszahlen'!E45*100)/'Output Basiszahlen'!E44)</f>
        <v>k. A.</v>
      </c>
      <c r="E27" s="3" t="s">
        <v>83</v>
      </c>
      <c r="F27" s="3">
        <v>3</v>
      </c>
      <c r="G27" s="54" t="str">
        <f>IF(D27="k. A.","k. A.",D27*F27/100)</f>
        <v>k. A.</v>
      </c>
      <c r="H27" s="62">
        <f>IF(G27="k. A.",0,F27)</f>
        <v>0</v>
      </c>
    </row>
    <row r="28" spans="1:8" ht="15">
      <c r="A28" s="4">
        <v>22</v>
      </c>
      <c r="B28" s="3" t="s">
        <v>103</v>
      </c>
      <c r="C28" s="13" t="s">
        <v>154</v>
      </c>
      <c r="D28" s="19" t="str">
        <f>IF(OR('Output Basiszahlen'!E44=0,'Output Basiszahlen'!E45=0, 'Output Basiszahlen'!E46=""),"k. A.",('Output Basiszahlen'!E46*100)/('Output Basiszahlen'!E44-'Output Basiszahlen'!E25))</f>
        <v>k. A.</v>
      </c>
      <c r="E28" s="3" t="s">
        <v>130</v>
      </c>
      <c r="F28" s="195"/>
      <c r="G28" s="196"/>
      <c r="H28" s="197"/>
    </row>
    <row r="29" spans="1:8" ht="45">
      <c r="A29" s="4">
        <v>23</v>
      </c>
      <c r="B29" s="3" t="s">
        <v>201</v>
      </c>
      <c r="C29" s="13" t="s">
        <v>155</v>
      </c>
      <c r="D29" s="19" t="str">
        <f>IF(OR('Output Basiszahlen'!E48=0,'Output Basiszahlen'!E49=""),"k. A.",('Output Basiszahlen'!E49*100)/'Output Basiszahlen'!E48)</f>
        <v>k. A.</v>
      </c>
      <c r="E29" s="3" t="s">
        <v>83</v>
      </c>
      <c r="F29" s="3">
        <v>3</v>
      </c>
      <c r="G29" s="54" t="str">
        <f>IF(D29="k. A.","k. A.",D29*F29/100)</f>
        <v>k. A.</v>
      </c>
      <c r="H29" s="62">
        <f>IF(G29="k. A.",0,F29)</f>
        <v>0</v>
      </c>
    </row>
    <row r="30" spans="1:8" ht="30">
      <c r="A30" s="4">
        <v>24</v>
      </c>
      <c r="B30" s="3" t="s">
        <v>202</v>
      </c>
      <c r="C30" s="13" t="s">
        <v>156</v>
      </c>
      <c r="D30" s="19" t="str">
        <f>IF(OR('Output Basiszahlen'!E48=0,'Output Basiszahlen'!E49=0, 'Output Basiszahlen'!E50=""),"k. A.",('Output Basiszahlen'!E50*100)/('Output Basiszahlen'!E48-'Output Basiszahlen'!E49))</f>
        <v>k. A.</v>
      </c>
      <c r="E30" s="3" t="s">
        <v>130</v>
      </c>
      <c r="F30" s="195"/>
      <c r="G30" s="196"/>
      <c r="H30" s="197"/>
    </row>
    <row r="31" spans="1:8" ht="33" customHeight="1">
      <c r="A31" s="4">
        <v>25</v>
      </c>
      <c r="B31" s="3" t="s">
        <v>203</v>
      </c>
      <c r="C31" s="13" t="s">
        <v>157</v>
      </c>
      <c r="D31" s="19" t="str">
        <f>IF(OR('Output Basiszahlen'!E52=0,'Output Basiszahlen'!E53=""),"k. A.",('Output Basiszahlen'!E53*100)/'Output Basiszahlen'!E52)</f>
        <v>k. A.</v>
      </c>
      <c r="E31" s="3" t="s">
        <v>83</v>
      </c>
      <c r="F31" s="3">
        <v>3</v>
      </c>
      <c r="G31" s="54" t="str">
        <f>IF(D31="k. A.","k. A.",D31*3/100)</f>
        <v>k. A.</v>
      </c>
      <c r="H31" s="62">
        <f>IF(G31="k. A.",0,F31)</f>
        <v>0</v>
      </c>
    </row>
    <row r="32" spans="1:8" ht="15">
      <c r="A32" s="4">
        <v>26</v>
      </c>
      <c r="B32" s="3" t="s">
        <v>204</v>
      </c>
      <c r="C32" s="13" t="s">
        <v>158</v>
      </c>
      <c r="D32" s="19" t="str">
        <f>IF(OR('Output Basiszahlen'!E52=0,'Output Basiszahlen'!E53=0, 'Output Basiszahlen'!E54=""),"k. A.",('Output Basiszahlen'!E54*100)/('Output Basiszahlen'!E52-'Output Basiszahlen'!E53))</f>
        <v>k. A.</v>
      </c>
      <c r="E32" s="3" t="s">
        <v>130</v>
      </c>
      <c r="F32" s="195"/>
      <c r="G32" s="196"/>
      <c r="H32" s="197"/>
    </row>
    <row r="33" spans="1:9" s="15" customFormat="1" ht="31.5" customHeight="1">
      <c r="A33" s="4"/>
      <c r="B33" s="192" t="s">
        <v>119</v>
      </c>
      <c r="C33" s="193"/>
      <c r="D33" s="193"/>
      <c r="E33" s="193"/>
      <c r="F33" s="193"/>
      <c r="G33" s="193"/>
      <c r="H33" s="194"/>
    </row>
    <row r="34" spans="1:9" ht="30">
      <c r="A34" s="4">
        <v>27</v>
      </c>
      <c r="B34" s="3" t="s">
        <v>117</v>
      </c>
      <c r="C34" s="13" t="s">
        <v>159</v>
      </c>
      <c r="D34" s="19" t="str">
        <f>IF(OR('Output Basiszahlen'!E5=0,'Output Basiszahlen'!E56=""),"k. A.",('Output Basiszahlen'!E56*100)/'Output Basiszahlen'!E5)</f>
        <v>k. A.</v>
      </c>
      <c r="E34" s="3" t="s">
        <v>118</v>
      </c>
      <c r="F34" s="3">
        <v>5</v>
      </c>
      <c r="G34" s="54" t="str">
        <f>IF(D34="k. A.","k. A.",D34*F34/100)</f>
        <v>k. A.</v>
      </c>
      <c r="H34" s="62">
        <f>IF(G34="k. A.",0,F34)</f>
        <v>0</v>
      </c>
    </row>
    <row r="35" spans="1:9" ht="45">
      <c r="A35" s="4">
        <v>28</v>
      </c>
      <c r="B35" s="3" t="s">
        <v>18</v>
      </c>
      <c r="C35" s="13" t="s">
        <v>160</v>
      </c>
      <c r="D35" s="19" t="str">
        <f>IF(OR('Output Basiszahlen'!E5=0,'Output Basiszahlen'!E6=0,'Output Basiszahlen'!E57=""),"k. A.",'Output Basiszahlen'!E57*100/('Output Basiszahlen'!E6+(('Output Basiszahlen'!E5-'Output Basiszahlen'!E6)*0.01)))</f>
        <v>k. A.</v>
      </c>
      <c r="E35" s="5" t="s">
        <v>138</v>
      </c>
      <c r="F35" s="195"/>
      <c r="G35" s="196"/>
      <c r="H35" s="197"/>
    </row>
    <row r="36" spans="1:9" s="15" customFormat="1" ht="31.5" customHeight="1">
      <c r="A36" s="4"/>
      <c r="B36" s="192" t="s">
        <v>136</v>
      </c>
      <c r="C36" s="193"/>
      <c r="D36" s="193"/>
      <c r="E36" s="193"/>
      <c r="F36" s="193"/>
      <c r="G36" s="193"/>
      <c r="H36" s="194"/>
    </row>
    <row r="37" spans="1:9" ht="15">
      <c r="A37" s="4">
        <v>29</v>
      </c>
      <c r="B37" s="3" t="s">
        <v>121</v>
      </c>
      <c r="C37" s="13" t="s">
        <v>137</v>
      </c>
      <c r="D37" s="19" t="str">
        <f>IF(AND('Output Basiszahlen'!E59="",'Output Basiszahlen'!E60="",'Output Basiszahlen'!E61="",'Output Basiszahlen'!E62="",'Output Basiszahlen'!E63="",'Output Basiszahlen'!E64="",'Output Basiszahlen'!E65="",'Output Basiszahlen'!E65),"k. A.",SUM('Output Basiszahlen'!E59:'Output Basiszahlen'!E65)/7)</f>
        <v>k. A.</v>
      </c>
      <c r="E37" s="3" t="s">
        <v>118</v>
      </c>
      <c r="F37" s="3">
        <v>5</v>
      </c>
      <c r="G37" s="54" t="str">
        <f>IF(D37="k. A.","k. A.",D37*F37/100)</f>
        <v>k. A.</v>
      </c>
      <c r="H37" s="56">
        <f>IF(G37="k. A.",0,F37)</f>
        <v>0</v>
      </c>
    </row>
    <row r="38" spans="1:9" ht="30">
      <c r="A38" s="4">
        <v>30</v>
      </c>
      <c r="B38" s="3" t="s">
        <v>120</v>
      </c>
      <c r="C38" s="13" t="s">
        <v>42</v>
      </c>
      <c r="D38" s="19" t="str">
        <f>IF(AND('Output Basiszahlen'!E66="",'Output Basiszahlen'!E67="",'Output Basiszahlen'!E68=""),"k. A.",SUM('Output Basiszahlen'!E66:'Output Basiszahlen'!E68)/3)</f>
        <v>k. A.</v>
      </c>
      <c r="E38" s="3" t="s">
        <v>118</v>
      </c>
      <c r="F38" s="3">
        <v>3</v>
      </c>
      <c r="G38" s="54" t="str">
        <f>IF(D38="k. A.","k. A.",D38*F38/100)</f>
        <v>k. A.</v>
      </c>
      <c r="H38" s="62">
        <f>IF(G38="k. A.",0,F38)</f>
        <v>0</v>
      </c>
    </row>
    <row r="39" spans="1:9" ht="30">
      <c r="A39" s="4">
        <v>31</v>
      </c>
      <c r="B39" s="3" t="s">
        <v>122</v>
      </c>
      <c r="C39" s="13" t="s">
        <v>14</v>
      </c>
      <c r="D39" s="19" t="str">
        <f>IF(AND('Output Basiszahlen'!E69="",'Output Basiszahlen'!E70="",'Output Basiszahlen'!E71="",'Output Basiszahlen'!E72="",'Output Basiszahlen'!E73="",'Output Basiszahlen'!E74="",'Output Basiszahlen'!E75="",'Output Basiszahlen'!E76="",'Output Basiszahlen'!E77="",'Output Basiszahlen'!E78=""),"k. A.",SUM('Output Basiszahlen'!E69:'Output Basiszahlen'!E78))</f>
        <v>k. A.</v>
      </c>
      <c r="E39" s="3" t="s">
        <v>118</v>
      </c>
      <c r="F39" s="3">
        <v>3</v>
      </c>
      <c r="G39" s="54" t="str">
        <f>IF(D39="k. A.","k. A.",D39*F39/100)</f>
        <v>k. A.</v>
      </c>
      <c r="H39" s="62">
        <f>IF(G39="k. A.",0,F39)</f>
        <v>0</v>
      </c>
    </row>
    <row r="40" spans="1:9" ht="28.5" customHeight="1">
      <c r="A40" s="2"/>
      <c r="B40" s="7" t="s">
        <v>123</v>
      </c>
      <c r="C40" s="2"/>
      <c r="D40" s="18"/>
      <c r="E40" s="2"/>
      <c r="F40" s="7">
        <f>SUM(F5:F39)</f>
        <v>100</v>
      </c>
      <c r="G40" s="55">
        <f>SUM(G5:G39)</f>
        <v>0</v>
      </c>
      <c r="H40" s="7">
        <f>SUM(H5:H39)</f>
        <v>0</v>
      </c>
    </row>
    <row r="41" spans="1:9">
      <c r="E41" t="s">
        <v>161</v>
      </c>
      <c r="G41" s="8" t="s">
        <v>124</v>
      </c>
    </row>
    <row r="42" spans="1:9" ht="15.75">
      <c r="B42" s="42" t="s">
        <v>43</v>
      </c>
      <c r="G42" s="16">
        <f>IF(H40&gt;0,G40*100/H40,0)</f>
        <v>0</v>
      </c>
      <c r="H42" s="57">
        <v>100</v>
      </c>
      <c r="I42" t="s">
        <v>21</v>
      </c>
    </row>
    <row r="43" spans="1:9" ht="93.75">
      <c r="B43" s="135" t="s">
        <v>19</v>
      </c>
      <c r="I43" s="24" t="s">
        <v>22</v>
      </c>
    </row>
  </sheetData>
  <sheetProtection selectLockedCells="1" selectUnlockedCells="1"/>
  <customSheetViews>
    <customSheetView guid="{A168E18B-2203-4353-AA88-218C269A8310}" fitToPage="1" showRuler="0">
      <selection activeCell="B11" sqref="B11"/>
      <pageMargins left="0.78740157499999996" right="0.78740157499999996" top="0.984251969" bottom="0.984251969" header="0.4921259845" footer="0.4921259845"/>
      <pageSetup paperSize="9" scale="65" orientation="portrait" r:id="rId1"/>
      <headerFooter alignWithMargins="0">
        <oddFooter>&amp;L&amp;F&amp;CSeite &amp;P von &amp;N&amp;R&amp;D</oddFooter>
      </headerFooter>
    </customSheetView>
    <customSheetView guid="{6A776BF6-D11E-4DCB-926C-7B69F0C4BB51}" fitToPage="1">
      <selection activeCell="I11" sqref="I11"/>
      <pageMargins left="0.78740157499999996" right="0.78740157499999996" top="0.984251969" bottom="0.984251969" header="0.4921259845" footer="0.4921259845"/>
      <pageSetup paperSize="9" scale="65" orientation="portrait" r:id="rId2"/>
      <headerFooter alignWithMargins="0">
        <oddFooter>&amp;L&amp;F&amp;CSeite &amp;P von &amp;N&amp;R&amp;D</oddFooter>
      </headerFooter>
    </customSheetView>
  </customSheetViews>
  <mergeCells count="17">
    <mergeCell ref="F28:H28"/>
    <mergeCell ref="B36:H36"/>
    <mergeCell ref="B4:H4"/>
    <mergeCell ref="B9:H9"/>
    <mergeCell ref="B14:H14"/>
    <mergeCell ref="B33:H33"/>
    <mergeCell ref="F8:H8"/>
    <mergeCell ref="F11:H11"/>
    <mergeCell ref="F16:H16"/>
    <mergeCell ref="F18:H18"/>
    <mergeCell ref="F20:H20"/>
    <mergeCell ref="F30:H30"/>
    <mergeCell ref="F32:H32"/>
    <mergeCell ref="F35:H35"/>
    <mergeCell ref="F22:H22"/>
    <mergeCell ref="F24:H24"/>
    <mergeCell ref="F26:H26"/>
  </mergeCells>
  <phoneticPr fontId="5" type="noConversion"/>
  <conditionalFormatting sqref="D18 D20 D22 D24 D26 D28 D30 D32">
    <cfRule type="cellIs" dxfId="7" priority="5" stopIfTrue="1" operator="between">
      <formula>1</formula>
      <formula>100</formula>
    </cfRule>
    <cfRule type="cellIs" dxfId="6" priority="6" stopIfTrue="1" operator="between">
      <formula>0</formula>
      <formula>0.9999</formula>
    </cfRule>
  </conditionalFormatting>
  <conditionalFormatting sqref="D8 D11 D16 D35">
    <cfRule type="cellIs" dxfId="5" priority="7" stopIfTrue="1" operator="between">
      <formula>100</formula>
      <formula>1000</formula>
    </cfRule>
    <cfRule type="cellIs" dxfId="4" priority="8" stopIfTrue="1" operator="between">
      <formula>0</formula>
      <formula>99.99</formula>
    </cfRule>
  </conditionalFormatting>
  <conditionalFormatting sqref="D5 D7">
    <cfRule type="cellIs" dxfId="3" priority="3" stopIfTrue="1" operator="between">
      <formula>100</formula>
      <formula>100</formula>
    </cfRule>
    <cfRule type="cellIs" dxfId="2" priority="4" stopIfTrue="1" operator="between">
      <formula>0</formula>
      <formula>99.99</formula>
    </cfRule>
  </conditionalFormatting>
  <conditionalFormatting sqref="D12:D13 D10 D15 D21 D23 D25 D27 D29 D31 D34 D37:D39 D6 D17 D19">
    <cfRule type="cellIs" dxfId="1" priority="1" stopIfTrue="1" operator="between">
      <formula>100</formula>
      <formula>100</formula>
    </cfRule>
    <cfRule type="cellIs" dxfId="0" priority="2" stopIfTrue="1" operator="between">
      <formula>0</formula>
      <formula>99.99</formula>
    </cfRule>
  </conditionalFormatting>
  <pageMargins left="0.78740157499999996" right="0.78740157499999996" top="0.984251969" bottom="0.984251969" header="0.4921259845" footer="0.4921259845"/>
  <pageSetup paperSize="9" scale="50" orientation="portrait" r:id="rId3"/>
  <headerFooter alignWithMargins="0">
    <oddFooter>&amp;L&amp;F&amp;CSeite &amp;P von &amp;N&amp;R&amp;D</oddFooter>
  </headerFooter>
</worksheet>
</file>

<file path=xl/worksheets/sheet3.xml><?xml version="1.0" encoding="utf-8"?>
<worksheet xmlns="http://schemas.openxmlformats.org/spreadsheetml/2006/main" xmlns:r="http://schemas.openxmlformats.org/officeDocument/2006/relationships">
  <sheetPr enableFormatConditionsCalculation="0">
    <tabColor indexed="43"/>
    <pageSetUpPr fitToPage="1"/>
  </sheetPr>
  <dimension ref="A1:R35"/>
  <sheetViews>
    <sheetView workbookViewId="0">
      <pane xSplit="2" ySplit="6" topLeftCell="C7" activePane="bottomRight" state="frozen"/>
      <selection pane="topRight" activeCell="C1" sqref="C1"/>
      <selection pane="bottomLeft" activeCell="A7" sqref="A7"/>
      <selection pane="bottomRight" activeCell="G17" sqref="G17:J17"/>
    </sheetView>
  </sheetViews>
  <sheetFormatPr baseColWidth="10" defaultRowHeight="12.75"/>
  <cols>
    <col min="1" max="1" width="3.28515625" customWidth="1"/>
    <col min="2" max="2" width="48.5703125" customWidth="1"/>
    <col min="3" max="3" width="10.7109375" customWidth="1"/>
    <col min="4" max="4" width="12.5703125" customWidth="1"/>
    <col min="5" max="5" width="10.5703125" customWidth="1"/>
    <col min="6" max="6" width="12.5703125" customWidth="1"/>
    <col min="7" max="7" width="17.5703125" customWidth="1"/>
    <col min="8" max="8" width="15.28515625" customWidth="1"/>
    <col min="9" max="9" width="15.7109375" customWidth="1"/>
    <col min="10" max="10" width="14.85546875" customWidth="1"/>
    <col min="11" max="11" width="17.5703125" customWidth="1"/>
    <col min="12" max="12" width="18.28515625" customWidth="1"/>
    <col min="13" max="13" width="15" customWidth="1"/>
    <col min="14" max="15" width="14.42578125" customWidth="1"/>
    <col min="16" max="16" width="17.85546875" customWidth="1"/>
    <col min="17" max="17" width="19.42578125" customWidth="1"/>
    <col min="18" max="18" width="36.28515625" customWidth="1"/>
  </cols>
  <sheetData>
    <row r="1" spans="1:18" ht="20.25">
      <c r="A1" s="80" t="s">
        <v>208</v>
      </c>
      <c r="B1" s="63"/>
    </row>
    <row r="2" spans="1:18" ht="20.25">
      <c r="A2" s="28"/>
    </row>
    <row r="3" spans="1:18" s="66" customFormat="1" ht="20.25">
      <c r="A3" s="64"/>
      <c r="B3" s="65"/>
      <c r="C3" s="224" t="s">
        <v>210</v>
      </c>
      <c r="D3" s="225"/>
      <c r="E3" s="225"/>
      <c r="F3" s="226"/>
      <c r="G3" s="232" t="s">
        <v>241</v>
      </c>
      <c r="H3" s="233"/>
      <c r="I3" s="233"/>
      <c r="J3" s="233"/>
      <c r="K3" s="234"/>
      <c r="L3" s="238" t="s">
        <v>209</v>
      </c>
      <c r="M3" s="235" t="s">
        <v>229</v>
      </c>
      <c r="N3" s="236"/>
      <c r="O3" s="236"/>
      <c r="P3" s="237"/>
      <c r="Q3" s="198" t="s">
        <v>240</v>
      </c>
      <c r="R3" s="215" t="s">
        <v>33</v>
      </c>
    </row>
    <row r="4" spans="1:18" s="68" customFormat="1" ht="38.25" customHeight="1">
      <c r="A4" s="67"/>
      <c r="B4" s="67"/>
      <c r="C4" s="224" t="s">
        <v>236</v>
      </c>
      <c r="D4" s="226"/>
      <c r="E4" s="224" t="s">
        <v>212</v>
      </c>
      <c r="F4" s="226"/>
      <c r="G4" s="211" t="s">
        <v>230</v>
      </c>
      <c r="H4" s="211" t="s">
        <v>231</v>
      </c>
      <c r="I4" s="211" t="s">
        <v>211</v>
      </c>
      <c r="J4" s="211" t="s">
        <v>219</v>
      </c>
      <c r="K4" s="211" t="s">
        <v>232</v>
      </c>
      <c r="L4" s="239"/>
      <c r="M4" s="213" t="s">
        <v>233</v>
      </c>
      <c r="N4" s="213" t="s">
        <v>213</v>
      </c>
      <c r="O4" s="213" t="s">
        <v>214</v>
      </c>
      <c r="P4" s="213" t="s">
        <v>232</v>
      </c>
      <c r="Q4" s="199"/>
      <c r="R4" s="216"/>
    </row>
    <row r="5" spans="1:18" s="68" customFormat="1" ht="47.25">
      <c r="A5" s="67"/>
      <c r="B5" s="67"/>
      <c r="C5" s="69" t="s">
        <v>234</v>
      </c>
      <c r="D5" s="69" t="s">
        <v>235</v>
      </c>
      <c r="E5" s="69" t="s">
        <v>234</v>
      </c>
      <c r="F5" s="69" t="s">
        <v>235</v>
      </c>
      <c r="G5" s="212"/>
      <c r="H5" s="212"/>
      <c r="I5" s="212"/>
      <c r="J5" s="212"/>
      <c r="K5" s="212"/>
      <c r="L5" s="200"/>
      <c r="M5" s="214"/>
      <c r="N5" s="214"/>
      <c r="O5" s="214"/>
      <c r="P5" s="214"/>
      <c r="Q5" s="200"/>
      <c r="R5" s="217"/>
    </row>
    <row r="6" spans="1:18" s="68" customFormat="1" ht="16.5" customHeight="1" thickBot="1">
      <c r="A6" s="67"/>
      <c r="B6" s="67"/>
      <c r="C6" s="227" t="s">
        <v>242</v>
      </c>
      <c r="D6" s="228"/>
      <c r="E6" s="228"/>
      <c r="F6" s="229"/>
      <c r="G6" s="70" t="s">
        <v>227</v>
      </c>
      <c r="H6" s="70" t="s">
        <v>227</v>
      </c>
      <c r="I6" s="70" t="s">
        <v>227</v>
      </c>
      <c r="J6" s="70" t="s">
        <v>227</v>
      </c>
      <c r="K6" s="70" t="s">
        <v>227</v>
      </c>
      <c r="L6" s="71" t="s">
        <v>227</v>
      </c>
      <c r="M6" s="72" t="s">
        <v>227</v>
      </c>
      <c r="N6" s="72" t="s">
        <v>227</v>
      </c>
      <c r="O6" s="72" t="s">
        <v>227</v>
      </c>
      <c r="P6" s="72" t="s">
        <v>227</v>
      </c>
      <c r="Q6" s="73" t="s">
        <v>227</v>
      </c>
      <c r="R6" s="124"/>
    </row>
    <row r="7" spans="1:18" s="61" customFormat="1" ht="18" customHeight="1">
      <c r="A7" s="207" t="s">
        <v>215</v>
      </c>
      <c r="B7" s="208"/>
      <c r="C7" s="93"/>
      <c r="D7" s="94"/>
      <c r="E7" s="94"/>
      <c r="F7" s="94"/>
      <c r="G7" s="95"/>
      <c r="H7" s="95"/>
      <c r="I7" s="95"/>
      <c r="J7" s="95"/>
      <c r="K7" s="96">
        <f>SUM(G7:J7)</f>
        <v>0</v>
      </c>
      <c r="L7" s="97"/>
      <c r="M7" s="98"/>
      <c r="N7" s="98"/>
      <c r="O7" s="98"/>
      <c r="P7" s="99">
        <f>SUM(M7:O7)</f>
        <v>0</v>
      </c>
      <c r="Q7" s="100">
        <f t="shared" ref="Q7:Q24" si="0">K7+L7+P7</f>
        <v>0</v>
      </c>
      <c r="R7" s="125"/>
    </row>
    <row r="8" spans="1:18" s="61" customFormat="1" ht="18" customHeight="1">
      <c r="A8" s="207" t="s">
        <v>216</v>
      </c>
      <c r="B8" s="208"/>
      <c r="C8" s="60"/>
      <c r="D8" s="75"/>
      <c r="E8" s="75"/>
      <c r="F8" s="75"/>
      <c r="G8" s="101"/>
      <c r="H8" s="101"/>
      <c r="I8" s="101"/>
      <c r="J8" s="101"/>
      <c r="K8" s="96">
        <f>SUM(G8:J8)</f>
        <v>0</v>
      </c>
      <c r="L8" s="102"/>
      <c r="M8" s="103"/>
      <c r="N8" s="103"/>
      <c r="O8" s="103"/>
      <c r="P8" s="99">
        <f t="shared" ref="P8:P24" si="1">SUM(M8:O8)</f>
        <v>0</v>
      </c>
      <c r="Q8" s="100">
        <f t="shared" si="0"/>
        <v>0</v>
      </c>
      <c r="R8" s="125"/>
    </row>
    <row r="9" spans="1:18" s="61" customFormat="1" ht="18" customHeight="1">
      <c r="A9" s="207" t="s">
        <v>217</v>
      </c>
      <c r="B9" s="208"/>
      <c r="C9" s="60"/>
      <c r="D9" s="75"/>
      <c r="E9" s="75"/>
      <c r="F9" s="75"/>
      <c r="G9" s="101"/>
      <c r="H9" s="101"/>
      <c r="I9" s="101"/>
      <c r="J9" s="101"/>
      <c r="K9" s="96">
        <f t="shared" ref="K9:K24" si="2">SUM(G9:J9)</f>
        <v>0</v>
      </c>
      <c r="L9" s="102"/>
      <c r="M9" s="103"/>
      <c r="N9" s="103"/>
      <c r="O9" s="103"/>
      <c r="P9" s="99">
        <f t="shared" si="1"/>
        <v>0</v>
      </c>
      <c r="Q9" s="100">
        <f t="shared" si="0"/>
        <v>0</v>
      </c>
      <c r="R9" s="125"/>
    </row>
    <row r="10" spans="1:18" s="61" customFormat="1" ht="18" customHeight="1">
      <c r="A10" s="207" t="s">
        <v>218</v>
      </c>
      <c r="B10" s="208"/>
      <c r="C10" s="60"/>
      <c r="D10" s="75"/>
      <c r="E10" s="75"/>
      <c r="F10" s="75"/>
      <c r="G10" s="101"/>
      <c r="H10" s="101"/>
      <c r="I10" s="101"/>
      <c r="J10" s="101"/>
      <c r="K10" s="96">
        <f t="shared" si="2"/>
        <v>0</v>
      </c>
      <c r="L10" s="102"/>
      <c r="M10" s="103"/>
      <c r="N10" s="103"/>
      <c r="O10" s="103"/>
      <c r="P10" s="99">
        <f t="shared" si="1"/>
        <v>0</v>
      </c>
      <c r="Q10" s="100">
        <f t="shared" si="0"/>
        <v>0</v>
      </c>
      <c r="R10" s="125"/>
    </row>
    <row r="11" spans="1:18" s="61" customFormat="1" ht="34.5" customHeight="1">
      <c r="A11" s="230" t="s">
        <v>29</v>
      </c>
      <c r="B11" s="231"/>
      <c r="C11" s="60"/>
      <c r="D11" s="75"/>
      <c r="E11" s="75"/>
      <c r="F11" s="75"/>
      <c r="G11" s="101"/>
      <c r="H11" s="101"/>
      <c r="I11" s="101"/>
      <c r="J11" s="101"/>
      <c r="K11" s="96">
        <f t="shared" si="2"/>
        <v>0</v>
      </c>
      <c r="L11" s="102"/>
      <c r="M11" s="103"/>
      <c r="N11" s="103"/>
      <c r="O11" s="103"/>
      <c r="P11" s="99">
        <f t="shared" si="1"/>
        <v>0</v>
      </c>
      <c r="Q11" s="100">
        <f t="shared" si="0"/>
        <v>0</v>
      </c>
      <c r="R11" s="125"/>
    </row>
    <row r="12" spans="1:18" s="61" customFormat="1" ht="18" customHeight="1">
      <c r="A12" s="82"/>
      <c r="B12" s="83" t="s">
        <v>221</v>
      </c>
      <c r="C12" s="104"/>
      <c r="D12" s="105"/>
      <c r="E12" s="105"/>
      <c r="F12" s="105"/>
      <c r="G12" s="106"/>
      <c r="H12" s="106"/>
      <c r="I12" s="106"/>
      <c r="J12" s="106"/>
      <c r="K12" s="107">
        <f t="shared" si="2"/>
        <v>0</v>
      </c>
      <c r="L12" s="108"/>
      <c r="M12" s="109"/>
      <c r="N12" s="109"/>
      <c r="O12" s="109"/>
      <c r="P12" s="110">
        <f t="shared" si="1"/>
        <v>0</v>
      </c>
      <c r="Q12" s="111">
        <f t="shared" si="0"/>
        <v>0</v>
      </c>
      <c r="R12" s="126"/>
    </row>
    <row r="13" spans="1:18" s="61" customFormat="1" ht="18" customHeight="1">
      <c r="A13" s="84"/>
      <c r="B13" s="85" t="s">
        <v>222</v>
      </c>
      <c r="C13" s="104"/>
      <c r="D13" s="105"/>
      <c r="E13" s="105"/>
      <c r="F13" s="105"/>
      <c r="G13" s="106"/>
      <c r="H13" s="106"/>
      <c r="I13" s="106"/>
      <c r="J13" s="106"/>
      <c r="K13" s="107">
        <f t="shared" si="2"/>
        <v>0</v>
      </c>
      <c r="L13" s="108"/>
      <c r="M13" s="109"/>
      <c r="N13" s="109"/>
      <c r="O13" s="109"/>
      <c r="P13" s="110">
        <f t="shared" si="1"/>
        <v>0</v>
      </c>
      <c r="Q13" s="111">
        <f t="shared" si="0"/>
        <v>0</v>
      </c>
      <c r="R13" s="126"/>
    </row>
    <row r="14" spans="1:18" s="61" customFormat="1" ht="18" customHeight="1">
      <c r="A14" s="84"/>
      <c r="B14" s="85" t="s">
        <v>225</v>
      </c>
      <c r="C14" s="104"/>
      <c r="D14" s="105"/>
      <c r="E14" s="105"/>
      <c r="F14" s="105"/>
      <c r="G14" s="106"/>
      <c r="H14" s="106"/>
      <c r="I14" s="106"/>
      <c r="J14" s="106"/>
      <c r="K14" s="107">
        <f t="shared" si="2"/>
        <v>0</v>
      </c>
      <c r="L14" s="108"/>
      <c r="M14" s="109"/>
      <c r="N14" s="109"/>
      <c r="O14" s="109"/>
      <c r="P14" s="110">
        <f t="shared" si="1"/>
        <v>0</v>
      </c>
      <c r="Q14" s="111">
        <f t="shared" si="0"/>
        <v>0</v>
      </c>
      <c r="R14" s="126"/>
    </row>
    <row r="15" spans="1:18" s="61" customFormat="1" ht="18" customHeight="1">
      <c r="A15" s="84"/>
      <c r="B15" s="85" t="s">
        <v>223</v>
      </c>
      <c r="C15" s="104"/>
      <c r="D15" s="105"/>
      <c r="E15" s="105"/>
      <c r="F15" s="105"/>
      <c r="G15" s="106"/>
      <c r="H15" s="106"/>
      <c r="I15" s="106"/>
      <c r="J15" s="106"/>
      <c r="K15" s="107">
        <f t="shared" si="2"/>
        <v>0</v>
      </c>
      <c r="L15" s="108"/>
      <c r="M15" s="109"/>
      <c r="N15" s="109"/>
      <c r="O15" s="109"/>
      <c r="P15" s="110">
        <f t="shared" si="1"/>
        <v>0</v>
      </c>
      <c r="Q15" s="111">
        <f t="shared" si="0"/>
        <v>0</v>
      </c>
      <c r="R15" s="126"/>
    </row>
    <row r="16" spans="1:18" s="61" customFormat="1" ht="18" customHeight="1">
      <c r="A16" s="84"/>
      <c r="B16" s="85" t="s">
        <v>224</v>
      </c>
      <c r="C16" s="104"/>
      <c r="D16" s="105"/>
      <c r="E16" s="105"/>
      <c r="F16" s="105"/>
      <c r="G16" s="106"/>
      <c r="H16" s="106"/>
      <c r="I16" s="106"/>
      <c r="J16" s="106"/>
      <c r="K16" s="107">
        <f t="shared" si="2"/>
        <v>0</v>
      </c>
      <c r="L16" s="108"/>
      <c r="M16" s="109"/>
      <c r="N16" s="109"/>
      <c r="O16" s="109"/>
      <c r="P16" s="110">
        <f t="shared" si="1"/>
        <v>0</v>
      </c>
      <c r="Q16" s="111">
        <f t="shared" si="0"/>
        <v>0</v>
      </c>
      <c r="R16" s="126"/>
    </row>
    <row r="17" spans="1:18" s="61" customFormat="1" ht="18" customHeight="1">
      <c r="A17" s="84"/>
      <c r="B17" s="85" t="s">
        <v>226</v>
      </c>
      <c r="C17" s="104"/>
      <c r="D17" s="105"/>
      <c r="E17" s="105"/>
      <c r="F17" s="105"/>
      <c r="G17" s="106"/>
      <c r="H17" s="106"/>
      <c r="I17" s="106"/>
      <c r="J17" s="106"/>
      <c r="K17" s="107">
        <f t="shared" si="2"/>
        <v>0</v>
      </c>
      <c r="L17" s="108"/>
      <c r="M17" s="109"/>
      <c r="N17" s="109"/>
      <c r="O17" s="109"/>
      <c r="P17" s="110">
        <f t="shared" si="1"/>
        <v>0</v>
      </c>
      <c r="Q17" s="111">
        <f t="shared" si="0"/>
        <v>0</v>
      </c>
      <c r="R17" s="126"/>
    </row>
    <row r="18" spans="1:18" s="61" customFormat="1" ht="18" customHeight="1">
      <c r="A18" s="84"/>
      <c r="B18" s="85" t="s">
        <v>23</v>
      </c>
      <c r="C18" s="104"/>
      <c r="D18" s="105"/>
      <c r="E18" s="105"/>
      <c r="F18" s="105"/>
      <c r="G18" s="106"/>
      <c r="H18" s="106"/>
      <c r="I18" s="106"/>
      <c r="J18" s="106"/>
      <c r="K18" s="107">
        <f t="shared" si="2"/>
        <v>0</v>
      </c>
      <c r="L18" s="108"/>
      <c r="M18" s="109"/>
      <c r="N18" s="109"/>
      <c r="O18" s="109"/>
      <c r="P18" s="110">
        <f t="shared" si="1"/>
        <v>0</v>
      </c>
      <c r="Q18" s="111">
        <f t="shared" si="0"/>
        <v>0</v>
      </c>
      <c r="R18" s="126"/>
    </row>
    <row r="19" spans="1:18" s="61" customFormat="1" ht="18" customHeight="1">
      <c r="A19" s="84"/>
      <c r="B19" s="85" t="s">
        <v>24</v>
      </c>
      <c r="C19" s="104"/>
      <c r="D19" s="105"/>
      <c r="E19" s="105"/>
      <c r="F19" s="105"/>
      <c r="G19" s="106"/>
      <c r="H19" s="106"/>
      <c r="I19" s="106"/>
      <c r="J19" s="106"/>
      <c r="K19" s="107">
        <f t="shared" si="2"/>
        <v>0</v>
      </c>
      <c r="L19" s="108"/>
      <c r="M19" s="109"/>
      <c r="N19" s="109"/>
      <c r="O19" s="109"/>
      <c r="P19" s="110">
        <f t="shared" si="1"/>
        <v>0</v>
      </c>
      <c r="Q19" s="111">
        <f t="shared" si="0"/>
        <v>0</v>
      </c>
      <c r="R19" s="126"/>
    </row>
    <row r="20" spans="1:18" s="61" customFormat="1" ht="18" customHeight="1">
      <c r="A20" s="207" t="s">
        <v>119</v>
      </c>
      <c r="B20" s="208"/>
      <c r="C20" s="60"/>
      <c r="D20" s="75"/>
      <c r="E20" s="75"/>
      <c r="F20" s="75"/>
      <c r="G20" s="101"/>
      <c r="H20" s="101"/>
      <c r="I20" s="101"/>
      <c r="J20" s="101"/>
      <c r="K20" s="96">
        <f t="shared" si="2"/>
        <v>0</v>
      </c>
      <c r="L20" s="102"/>
      <c r="M20" s="103"/>
      <c r="N20" s="103"/>
      <c r="O20" s="103"/>
      <c r="P20" s="99">
        <f t="shared" si="1"/>
        <v>0</v>
      </c>
      <c r="Q20" s="100">
        <f t="shared" si="0"/>
        <v>0</v>
      </c>
      <c r="R20" s="125"/>
    </row>
    <row r="21" spans="1:18" s="61" customFormat="1" ht="18" customHeight="1">
      <c r="A21" s="207" t="s">
        <v>237</v>
      </c>
      <c r="B21" s="208"/>
      <c r="C21" s="60"/>
      <c r="D21" s="75"/>
      <c r="E21" s="75"/>
      <c r="F21" s="75"/>
      <c r="G21" s="101"/>
      <c r="H21" s="101"/>
      <c r="I21" s="101"/>
      <c r="J21" s="101"/>
      <c r="K21" s="96">
        <f t="shared" si="2"/>
        <v>0</v>
      </c>
      <c r="L21" s="102"/>
      <c r="M21" s="103"/>
      <c r="N21" s="103"/>
      <c r="O21" s="103"/>
      <c r="P21" s="99">
        <f t="shared" si="1"/>
        <v>0</v>
      </c>
      <c r="Q21" s="100">
        <f t="shared" si="0"/>
        <v>0</v>
      </c>
      <c r="R21" s="125"/>
    </row>
    <row r="22" spans="1:18" s="61" customFormat="1" ht="18" customHeight="1">
      <c r="A22" s="34"/>
      <c r="B22" s="86" t="s">
        <v>220</v>
      </c>
      <c r="C22" s="112"/>
      <c r="D22" s="113"/>
      <c r="E22" s="113"/>
      <c r="F22" s="113"/>
      <c r="G22" s="106"/>
      <c r="H22" s="106"/>
      <c r="I22" s="106"/>
      <c r="J22" s="106"/>
      <c r="K22" s="107">
        <f t="shared" si="2"/>
        <v>0</v>
      </c>
      <c r="L22" s="108"/>
      <c r="M22" s="109"/>
      <c r="N22" s="109"/>
      <c r="O22" s="109"/>
      <c r="P22" s="110">
        <f t="shared" si="1"/>
        <v>0</v>
      </c>
      <c r="Q22" s="111">
        <f t="shared" si="0"/>
        <v>0</v>
      </c>
      <c r="R22" s="126"/>
    </row>
    <row r="23" spans="1:18" s="61" customFormat="1" ht="18" customHeight="1">
      <c r="A23" s="34"/>
      <c r="B23" s="86" t="s">
        <v>238</v>
      </c>
      <c r="C23" s="112"/>
      <c r="D23" s="113"/>
      <c r="E23" s="113"/>
      <c r="F23" s="113"/>
      <c r="G23" s="106"/>
      <c r="H23" s="106"/>
      <c r="I23" s="106"/>
      <c r="J23" s="106"/>
      <c r="K23" s="107">
        <f t="shared" si="2"/>
        <v>0</v>
      </c>
      <c r="L23" s="108"/>
      <c r="M23" s="109"/>
      <c r="N23" s="109"/>
      <c r="O23" s="109"/>
      <c r="P23" s="110">
        <f t="shared" si="1"/>
        <v>0</v>
      </c>
      <c r="Q23" s="111">
        <f t="shared" si="0"/>
        <v>0</v>
      </c>
      <c r="R23" s="126"/>
    </row>
    <row r="24" spans="1:18" s="61" customFormat="1" ht="15.95" customHeight="1" thickBot="1">
      <c r="A24" s="81"/>
      <c r="B24" s="87" t="s">
        <v>239</v>
      </c>
      <c r="C24" s="114"/>
      <c r="D24" s="115"/>
      <c r="E24" s="115"/>
      <c r="F24" s="115"/>
      <c r="G24" s="116"/>
      <c r="H24" s="116"/>
      <c r="I24" s="116"/>
      <c r="J24" s="116"/>
      <c r="K24" s="117">
        <f t="shared" si="2"/>
        <v>0</v>
      </c>
      <c r="L24" s="118"/>
      <c r="M24" s="119"/>
      <c r="N24" s="119"/>
      <c r="O24" s="119"/>
      <c r="P24" s="120">
        <f t="shared" si="1"/>
        <v>0</v>
      </c>
      <c r="Q24" s="121">
        <f t="shared" si="0"/>
        <v>0</v>
      </c>
      <c r="R24" s="127"/>
    </row>
    <row r="25" spans="1:18" s="92" customFormat="1" ht="26.25" customHeight="1" thickBot="1">
      <c r="A25" s="209" t="s">
        <v>123</v>
      </c>
      <c r="B25" s="210"/>
      <c r="C25" s="122">
        <f>C7+C8+C9+C10+C11+C20+C21</f>
        <v>0</v>
      </c>
      <c r="D25" s="88">
        <f>D7+D8+D9+D10+D11+D20+D21</f>
        <v>0</v>
      </c>
      <c r="E25" s="88">
        <f>E7+E8+E9+E10+E11+E20+E21</f>
        <v>0</v>
      </c>
      <c r="F25" s="88">
        <f>F7+F8+F9+F10+F11+F20+F21</f>
        <v>0</v>
      </c>
      <c r="G25" s="89">
        <f>G7+G8+G9+G10+G11+G20+G21</f>
        <v>0</v>
      </c>
      <c r="H25" s="89">
        <f t="shared" ref="H25:Q25" si="3">H7+H8+H9+H10+H11+H20+H21</f>
        <v>0</v>
      </c>
      <c r="I25" s="89">
        <f t="shared" si="3"/>
        <v>0</v>
      </c>
      <c r="J25" s="89">
        <f t="shared" si="3"/>
        <v>0</v>
      </c>
      <c r="K25" s="89">
        <f t="shared" si="3"/>
        <v>0</v>
      </c>
      <c r="L25" s="90">
        <f t="shared" si="3"/>
        <v>0</v>
      </c>
      <c r="M25" s="91">
        <f t="shared" si="3"/>
        <v>0</v>
      </c>
      <c r="N25" s="91">
        <f t="shared" si="3"/>
        <v>0</v>
      </c>
      <c r="O25" s="91">
        <f t="shared" si="3"/>
        <v>0</v>
      </c>
      <c r="P25" s="91">
        <f t="shared" si="3"/>
        <v>0</v>
      </c>
      <c r="Q25" s="123">
        <f t="shared" si="3"/>
        <v>0</v>
      </c>
      <c r="R25" s="128"/>
    </row>
    <row r="26" spans="1:18" s="79" customFormat="1" ht="26.25" customHeight="1">
      <c r="A26" s="74"/>
      <c r="B26" s="74"/>
      <c r="C26" s="76"/>
      <c r="D26" s="76"/>
      <c r="E26" s="76"/>
      <c r="F26" s="76"/>
      <c r="G26" s="77"/>
      <c r="H26" s="77"/>
      <c r="I26" s="77"/>
      <c r="J26" s="77"/>
      <c r="K26" s="78"/>
      <c r="L26" s="78"/>
      <c r="M26" s="78"/>
      <c r="N26" s="78"/>
      <c r="O26" s="78"/>
      <c r="P26" s="78"/>
      <c r="Q26" s="78"/>
    </row>
    <row r="27" spans="1:18" ht="27.75" customHeight="1">
      <c r="A27" s="129" t="s">
        <v>228</v>
      </c>
    </row>
    <row r="28" spans="1:18" ht="103.5" customHeight="1">
      <c r="A28" s="218" t="s">
        <v>25</v>
      </c>
      <c r="B28" s="219"/>
      <c r="C28" s="219"/>
      <c r="D28" s="219"/>
      <c r="E28" s="219"/>
      <c r="F28" s="220"/>
    </row>
    <row r="29" spans="1:18" ht="78" customHeight="1">
      <c r="A29" s="201" t="s">
        <v>30</v>
      </c>
      <c r="B29" s="202"/>
      <c r="C29" s="202"/>
      <c r="D29" s="202"/>
      <c r="E29" s="202"/>
      <c r="F29" s="203"/>
    </row>
    <row r="30" spans="1:18" ht="38.25" customHeight="1">
      <c r="A30" s="221" t="s">
        <v>26</v>
      </c>
      <c r="B30" s="222"/>
      <c r="C30" s="222"/>
      <c r="D30" s="222"/>
      <c r="E30" s="222"/>
      <c r="F30" s="223"/>
    </row>
    <row r="31" spans="1:18" ht="50.25" customHeight="1">
      <c r="A31" s="221" t="s">
        <v>32</v>
      </c>
      <c r="B31" s="222"/>
      <c r="C31" s="222"/>
      <c r="D31" s="222"/>
      <c r="E31" s="222"/>
      <c r="F31" s="223"/>
    </row>
    <row r="32" spans="1:18" ht="52.5" customHeight="1">
      <c r="A32" s="204" t="s">
        <v>27</v>
      </c>
      <c r="B32" s="205"/>
      <c r="C32" s="205"/>
      <c r="D32" s="205"/>
      <c r="E32" s="205"/>
      <c r="F32" s="206"/>
    </row>
    <row r="33" spans="1:6" ht="40.5" customHeight="1">
      <c r="A33" s="204" t="s">
        <v>243</v>
      </c>
      <c r="B33" s="205"/>
      <c r="C33" s="205"/>
      <c r="D33" s="205"/>
      <c r="E33" s="205"/>
      <c r="F33" s="206"/>
    </row>
    <row r="34" spans="1:6" ht="78.75" customHeight="1">
      <c r="A34" s="204" t="s">
        <v>31</v>
      </c>
      <c r="B34" s="205"/>
      <c r="C34" s="205"/>
      <c r="D34" s="205"/>
      <c r="E34" s="205"/>
      <c r="F34" s="206"/>
    </row>
    <row r="35" spans="1:6" ht="39" customHeight="1">
      <c r="A35" s="204" t="s">
        <v>28</v>
      </c>
      <c r="B35" s="205"/>
      <c r="C35" s="205"/>
      <c r="D35" s="205"/>
      <c r="E35" s="205"/>
      <c r="F35" s="206"/>
    </row>
  </sheetData>
  <protectedRanges>
    <protectedRange sqref="R7:R25" name="Bereich4"/>
    <protectedRange sqref="C7:J24" name="Bereich1"/>
    <protectedRange sqref="L7:L24" name="Bereich2"/>
    <protectedRange sqref="M7:O24" name="Bereich3"/>
  </protectedRanges>
  <mergeCells count="34">
    <mergeCell ref="A35:F35"/>
    <mergeCell ref="A21:B21"/>
    <mergeCell ref="C4:D4"/>
    <mergeCell ref="E4:F4"/>
    <mergeCell ref="A11:B11"/>
    <mergeCell ref="A20:B20"/>
    <mergeCell ref="R3:R5"/>
    <mergeCell ref="A34:F34"/>
    <mergeCell ref="A33:F33"/>
    <mergeCell ref="A28:F28"/>
    <mergeCell ref="A30:F30"/>
    <mergeCell ref="A31:F31"/>
    <mergeCell ref="I4:I5"/>
    <mergeCell ref="J4:J5"/>
    <mergeCell ref="C3:F3"/>
    <mergeCell ref="C6:F6"/>
    <mergeCell ref="N4:N5"/>
    <mergeCell ref="G3:K3"/>
    <mergeCell ref="M3:P3"/>
    <mergeCell ref="O4:O5"/>
    <mergeCell ref="P4:P5"/>
    <mergeCell ref="L3:L5"/>
    <mergeCell ref="Q3:Q5"/>
    <mergeCell ref="A29:F29"/>
    <mergeCell ref="A32:F32"/>
    <mergeCell ref="A8:B8"/>
    <mergeCell ref="A25:B25"/>
    <mergeCell ref="A9:B9"/>
    <mergeCell ref="A10:B10"/>
    <mergeCell ref="A7:B7"/>
    <mergeCell ref="K4:K5"/>
    <mergeCell ref="M4:M5"/>
    <mergeCell ref="G4:G5"/>
    <mergeCell ref="H4:H5"/>
  </mergeCells>
  <phoneticPr fontId="5" type="noConversion"/>
  <pageMargins left="0.78740157499999996" right="0.78740157499999996" top="0.984251969" bottom="0.984251969" header="0.4921259845" footer="0.4921259845"/>
  <pageSetup paperSize="9" scale="42" fitToHeight="10"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1:I44"/>
  <sheetViews>
    <sheetView tabSelected="1" workbookViewId="0"/>
  </sheetViews>
  <sheetFormatPr baseColWidth="10" defaultRowHeight="15"/>
  <cols>
    <col min="1" max="1" width="64.140625" customWidth="1"/>
    <col min="2" max="2" width="20" customWidth="1"/>
    <col min="3" max="3" width="14" customWidth="1"/>
    <col min="4" max="4" width="6.85546875" style="165" customWidth="1"/>
    <col min="5" max="5" width="14.140625" style="165" customWidth="1"/>
    <col min="6" max="6" width="8.5703125" style="165" customWidth="1"/>
  </cols>
  <sheetData>
    <row r="1" spans="1:7" ht="20.25">
      <c r="A1" s="28" t="s">
        <v>253</v>
      </c>
    </row>
    <row r="4" spans="1:7" ht="45" customHeight="1">
      <c r="A4" s="166"/>
      <c r="B4" s="172" t="s">
        <v>266</v>
      </c>
      <c r="C4" s="240" t="s">
        <v>265</v>
      </c>
      <c r="D4" s="241"/>
      <c r="E4" s="242" t="s">
        <v>271</v>
      </c>
      <c r="F4" s="243"/>
    </row>
    <row r="5" spans="1:7" ht="24.95" customHeight="1">
      <c r="A5" s="170" t="s">
        <v>216</v>
      </c>
      <c r="B5" s="171">
        <f>'Input Basiszahlen'!Q8</f>
        <v>0</v>
      </c>
      <c r="C5" s="167" t="str">
        <f>IF(OR('Output Basiszahlen'!E11=""),"k. A.",'Output Basiszahlen'!E11)</f>
        <v>k. A.</v>
      </c>
      <c r="D5" s="168" t="s">
        <v>166</v>
      </c>
      <c r="E5" s="173" t="str">
        <f t="shared" ref="E5:E17" si="0">IF(OR(C5="k. A.",C5=0),"k. A.",B5/C5)</f>
        <v>k. A.</v>
      </c>
      <c r="F5" s="169" t="s">
        <v>268</v>
      </c>
    </row>
    <row r="6" spans="1:7" ht="24.95" customHeight="1">
      <c r="A6" s="170" t="s">
        <v>217</v>
      </c>
      <c r="B6" s="171">
        <f>'Input Basiszahlen'!Q9</f>
        <v>0</v>
      </c>
      <c r="C6" s="167" t="str">
        <f>IF(OR('Output Basiszahlen'!E14=""),"k. A.",'Output Basiszahlen'!E14)</f>
        <v>k. A.</v>
      </c>
      <c r="D6" s="168" t="s">
        <v>166</v>
      </c>
      <c r="E6" s="173" t="str">
        <f t="shared" si="0"/>
        <v>k. A.</v>
      </c>
      <c r="F6" s="169" t="s">
        <v>268</v>
      </c>
    </row>
    <row r="7" spans="1:7" ht="24.95" customHeight="1">
      <c r="A7" s="170" t="s">
        <v>218</v>
      </c>
      <c r="B7" s="171">
        <f>'Input Basiszahlen'!Q10</f>
        <v>0</v>
      </c>
      <c r="C7" s="167" t="str">
        <f>IF(OR('Output Basiszahlen'!E21=""),"k. A.",'Output Basiszahlen'!E21)</f>
        <v>k. A.</v>
      </c>
      <c r="D7" s="168" t="s">
        <v>166</v>
      </c>
      <c r="E7" s="173" t="str">
        <f t="shared" si="0"/>
        <v>k. A.</v>
      </c>
      <c r="F7" s="169" t="s">
        <v>268</v>
      </c>
    </row>
    <row r="8" spans="1:7" ht="24.95" customHeight="1">
      <c r="A8" s="170" t="s">
        <v>254</v>
      </c>
      <c r="B8" s="171">
        <f>'Input Basiszahlen'!Q12</f>
        <v>0</v>
      </c>
      <c r="C8" s="167" t="str">
        <f>IF(OR('Output Basiszahlen'!E25=""),"k. A.",'Output Basiszahlen'!E25)</f>
        <v>k. A.</v>
      </c>
      <c r="D8" s="168" t="s">
        <v>166</v>
      </c>
      <c r="E8" s="173" t="str">
        <f t="shared" si="0"/>
        <v>k. A.</v>
      </c>
      <c r="F8" s="169" t="s">
        <v>268</v>
      </c>
      <c r="G8" s="162"/>
    </row>
    <row r="9" spans="1:7" ht="24.95" customHeight="1">
      <c r="A9" s="170" t="s">
        <v>254</v>
      </c>
      <c r="B9" s="171">
        <f>'Input Basiszahlen'!Q12</f>
        <v>0</v>
      </c>
      <c r="C9" s="167" t="str">
        <f>IF(OR('Output Basiszahlen'!E26=""),"k. A.",'Output Basiszahlen'!E26)</f>
        <v>k. A.</v>
      </c>
      <c r="D9" s="168" t="s">
        <v>67</v>
      </c>
      <c r="E9" s="173" t="str">
        <f t="shared" si="0"/>
        <v>k. A.</v>
      </c>
      <c r="F9" s="169" t="s">
        <v>269</v>
      </c>
    </row>
    <row r="10" spans="1:7" ht="24.95" customHeight="1">
      <c r="A10" s="170" t="s">
        <v>255</v>
      </c>
      <c r="B10" s="171">
        <f>'Input Basiszahlen'!Q13</f>
        <v>0</v>
      </c>
      <c r="C10" s="167" t="str">
        <f>IF(OR('Output Basiszahlen'!E30=""),"k. A.",'Output Basiszahlen'!E30)</f>
        <v>k. A.</v>
      </c>
      <c r="D10" s="168" t="s">
        <v>68</v>
      </c>
      <c r="E10" s="173" t="str">
        <f t="shared" si="0"/>
        <v>k. A.</v>
      </c>
      <c r="F10" s="169" t="s">
        <v>270</v>
      </c>
    </row>
    <row r="11" spans="1:7" ht="24.95" customHeight="1">
      <c r="A11" s="170" t="s">
        <v>256</v>
      </c>
      <c r="B11" s="171">
        <f>'Input Basiszahlen'!Q14</f>
        <v>0</v>
      </c>
      <c r="C11" s="167" t="str">
        <f>IF(OR('Output Basiszahlen'!E34=""),"k. A.",'Output Basiszahlen'!E34)</f>
        <v>k. A.</v>
      </c>
      <c r="D11" s="168" t="s">
        <v>68</v>
      </c>
      <c r="E11" s="173" t="str">
        <f t="shared" si="0"/>
        <v>k. A.</v>
      </c>
      <c r="F11" s="169" t="s">
        <v>270</v>
      </c>
    </row>
    <row r="12" spans="1:7" ht="24.95" customHeight="1">
      <c r="A12" s="170" t="s">
        <v>258</v>
      </c>
      <c r="B12" s="171">
        <f>'Input Basiszahlen'!Q15</f>
        <v>0</v>
      </c>
      <c r="C12" s="167" t="str">
        <f>IF(OR('Output Basiszahlen'!E38=""),"k. A.",'Output Basiszahlen'!E38)</f>
        <v>k. A.</v>
      </c>
      <c r="D12" s="168" t="s">
        <v>68</v>
      </c>
      <c r="E12" s="173" t="str">
        <f t="shared" si="0"/>
        <v>k. A.</v>
      </c>
      <c r="F12" s="169" t="s">
        <v>270</v>
      </c>
    </row>
    <row r="13" spans="1:7" ht="24.95" customHeight="1">
      <c r="A13" s="170" t="s">
        <v>259</v>
      </c>
      <c r="B13" s="171">
        <f>'Input Basiszahlen'!Q16</f>
        <v>0</v>
      </c>
      <c r="C13" s="167" t="str">
        <f>IF(OR('Output Basiszahlen'!E42=""),"k. A.",'Output Basiszahlen'!E42)</f>
        <v>k. A.</v>
      </c>
      <c r="D13" s="168" t="s">
        <v>68</v>
      </c>
      <c r="E13" s="173" t="str">
        <f t="shared" si="0"/>
        <v>k. A.</v>
      </c>
      <c r="F13" s="169" t="s">
        <v>270</v>
      </c>
    </row>
    <row r="14" spans="1:7" ht="24.95" customHeight="1">
      <c r="A14" s="170" t="s">
        <v>260</v>
      </c>
      <c r="B14" s="171">
        <f>'Input Basiszahlen'!Q17</f>
        <v>0</v>
      </c>
      <c r="C14" s="167" t="str">
        <f>IF(OR('Output Basiszahlen'!E46=""),"k. A.",'Output Basiszahlen'!E46)</f>
        <v>k. A.</v>
      </c>
      <c r="D14" s="168" t="s">
        <v>68</v>
      </c>
      <c r="E14" s="173" t="str">
        <f t="shared" si="0"/>
        <v>k. A.</v>
      </c>
      <c r="F14" s="169" t="s">
        <v>270</v>
      </c>
    </row>
    <row r="15" spans="1:7" ht="24.95" customHeight="1">
      <c r="A15" s="170" t="s">
        <v>267</v>
      </c>
      <c r="B15" s="171">
        <f>'Input Basiszahlen'!Q18</f>
        <v>0</v>
      </c>
      <c r="C15" s="167" t="str">
        <f>IF(OR('Output Basiszahlen'!E50=""),"k. A.",'Output Basiszahlen'!E50)</f>
        <v>k. A.</v>
      </c>
      <c r="D15" s="168" t="s">
        <v>68</v>
      </c>
      <c r="E15" s="173" t="str">
        <f t="shared" si="0"/>
        <v>k. A.</v>
      </c>
      <c r="F15" s="169" t="s">
        <v>270</v>
      </c>
    </row>
    <row r="16" spans="1:7" ht="24.95" customHeight="1">
      <c r="A16" s="170" t="s">
        <v>262</v>
      </c>
      <c r="B16" s="171">
        <f>'Input Basiszahlen'!Q19</f>
        <v>0</v>
      </c>
      <c r="C16" s="167" t="str">
        <f>IF(OR('Output Basiszahlen'!E54=""),"k. A.",'Output Basiszahlen'!E54)</f>
        <v>k. A.</v>
      </c>
      <c r="D16" s="168" t="s">
        <v>68</v>
      </c>
      <c r="E16" s="173" t="str">
        <f t="shared" si="0"/>
        <v>k. A.</v>
      </c>
      <c r="F16" s="169" t="s">
        <v>270</v>
      </c>
    </row>
    <row r="17" spans="1:6" ht="24.95" customHeight="1">
      <c r="A17" s="170" t="s">
        <v>263</v>
      </c>
      <c r="B17" s="171">
        <f>'Input Basiszahlen'!Q20</f>
        <v>0</v>
      </c>
      <c r="C17" s="167" t="str">
        <f>IF(OR('Output Basiszahlen'!E57=""),"k. A.",'Output Basiszahlen'!E57)</f>
        <v>k. A.</v>
      </c>
      <c r="D17" s="168" t="s">
        <v>166</v>
      </c>
      <c r="E17" s="173" t="str">
        <f t="shared" si="0"/>
        <v>k. A.</v>
      </c>
      <c r="F17" s="169" t="s">
        <v>268</v>
      </c>
    </row>
    <row r="20" spans="1:6">
      <c r="A20" s="162" t="s">
        <v>257</v>
      </c>
    </row>
    <row r="21" spans="1:6">
      <c r="A21" s="162" t="s">
        <v>261</v>
      </c>
    </row>
    <row r="23" spans="1:6" ht="76.5">
      <c r="A23" s="164" t="s">
        <v>264</v>
      </c>
    </row>
    <row r="44" spans="9:9">
      <c r="I44" s="162"/>
    </row>
  </sheetData>
  <mergeCells count="2">
    <mergeCell ref="C4:D4"/>
    <mergeCell ref="E4:F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Output Basiszahlen</vt:lpstr>
      <vt:lpstr>Output Kennzahlen</vt:lpstr>
      <vt:lpstr>Input Basiszahlen</vt:lpstr>
      <vt:lpstr>Jahresbilanz Out-In-Vergleich</vt:lpstr>
      <vt:lpstr>'Output Basiszahlen'!Drucktitel</vt:lpstr>
    </vt:vector>
  </TitlesOfParts>
  <Company>Landesarchiv NRW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kistenich</dc:creator>
  <cp:lastModifiedBy>sysprep</cp:lastModifiedBy>
  <cp:lastPrinted>2012-08-14T12:56:37Z</cp:lastPrinted>
  <dcterms:created xsi:type="dcterms:W3CDTF">2011-10-24T12:18:34Z</dcterms:created>
  <dcterms:modified xsi:type="dcterms:W3CDTF">2016-09-05T07:28:41Z</dcterms:modified>
</cp:coreProperties>
</file>